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ПЭО - работа\2022_03 отчеты по исполнению сметы, инвест за 2021 год\Публичные слушания, доклад, протокол, сопровод\"/>
    </mc:Choice>
  </mc:AlternateContent>
  <xr:revisionPtr revIDLastSave="0" documentId="13_ncr:1_{E601CEAD-A380-428A-ACC9-E83E0A1D502C}" xr6:coauthVersionLast="47" xr6:coauthVersionMax="47" xr10:uidLastSave="{00000000-0000-0000-0000-000000000000}"/>
  <bookViews>
    <workbookView xWindow="-120" yWindow="-120" windowWidth="29040" windowHeight="15840" tabRatio="964" xr2:uid="{00000000-000D-0000-FFFF-FFFF00000000}"/>
  </bookViews>
  <sheets>
    <sheet name="исп. сметы" sheetId="1" r:id="rId1"/>
    <sheet name="ФЭП" sheetId="27" state="hidden" r:id="rId2"/>
    <sheet name="утв.смета" sheetId="7" state="hidden" r:id="rId3"/>
    <sheet name="материалы" sheetId="8" state="hidden" r:id="rId4"/>
    <sheet name="зарплата" sheetId="9" state="hidden" r:id="rId5"/>
    <sheet name="соц.налог" sheetId="10" state="hidden" r:id="rId6"/>
    <sheet name="соц.отч" sheetId="11" state="hidden" r:id="rId7"/>
    <sheet name="осмс_x000a_" sheetId="12" state="hidden" r:id="rId8"/>
    <sheet name="аморт" sheetId="13" state="hidden" r:id="rId9"/>
    <sheet name="тр.ус.неэл." sheetId="14" state="hidden" r:id="rId10"/>
    <sheet name="тр.усл.УММ" sheetId="15" state="hidden" r:id="rId11"/>
    <sheet name="ОТ и ТБ сп.одж." sheetId="16" state="hidden" r:id="rId12"/>
    <sheet name="ОТ и ТБ медосм" sheetId="26" state="hidden" r:id="rId13"/>
    <sheet name="общцех" sheetId="18" state="hidden" r:id="rId14"/>
    <sheet name="общцех расш" sheetId="19" state="hidden" r:id="rId15"/>
    <sheet name="общезав." sheetId="20" state="hidden" r:id="rId16"/>
    <sheet name="общез.расшФОТ" sheetId="21" state="hidden" r:id="rId17"/>
    <sheet name="общез.расшППС" sheetId="22" state="hidden" r:id="rId18"/>
    <sheet name="Налоговые плат" sheetId="24" state="hidden" r:id="rId19"/>
    <sheet name="Доход" sheetId="25" state="hidden" r:id="rId20"/>
  </sheets>
  <definedNames>
    <definedName name="_xlnm.Print_Titles" localSheetId="0">'исп. сметы'!$13:$13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2" l="1"/>
  <c r="D23" i="21"/>
  <c r="C23" i="21"/>
  <c r="E31" i="20"/>
  <c r="G19" i="20"/>
  <c r="F19" i="20"/>
  <c r="E19" i="20"/>
  <c r="G15" i="20"/>
  <c r="F15" i="20"/>
  <c r="E15" i="20"/>
  <c r="E13" i="20" l="1"/>
  <c r="F31" i="20"/>
  <c r="G37" i="1" s="1"/>
  <c r="F13" i="20"/>
  <c r="G31" i="20"/>
  <c r="G13" i="20"/>
  <c r="F26" i="25" l="1"/>
  <c r="G42" i="1" s="1"/>
  <c r="D26" i="25"/>
  <c r="G43" i="1" s="1"/>
  <c r="D4" i="27" s="1"/>
  <c r="C26" i="25"/>
  <c r="G44" i="1" l="1"/>
  <c r="D5" i="27" s="1"/>
  <c r="D6" i="27"/>
  <c r="G25" i="1"/>
  <c r="G24" i="1"/>
  <c r="G21" i="1" l="1"/>
  <c r="J23" i="18" l="1"/>
  <c r="H44" i="18"/>
  <c r="G44" i="18"/>
  <c r="E44" i="18"/>
  <c r="H26" i="18"/>
  <c r="G26" i="18"/>
  <c r="E26" i="18"/>
  <c r="H20" i="18"/>
  <c r="G20" i="18"/>
  <c r="E20" i="18"/>
  <c r="H15" i="18"/>
  <c r="G15" i="18"/>
  <c r="E15" i="18"/>
  <c r="G13" i="18" l="1"/>
  <c r="E48" i="18"/>
  <c r="G48" i="18"/>
  <c r="G36" i="1" s="1"/>
  <c r="H13" i="18"/>
  <c r="H48" i="18"/>
  <c r="E13" i="18"/>
  <c r="F49" i="18"/>
  <c r="F31" i="18" s="1"/>
  <c r="G47" i="18"/>
  <c r="F25" i="18"/>
  <c r="F19" i="18"/>
  <c r="F30" i="18"/>
  <c r="F18" i="18"/>
  <c r="F33" i="18"/>
  <c r="F29" i="18"/>
  <c r="F28" i="18"/>
  <c r="F32" i="18"/>
  <c r="F46" i="18"/>
  <c r="F44" i="18" s="1"/>
  <c r="F22" i="18" l="1"/>
  <c r="F35" i="18"/>
  <c r="F40" i="18"/>
  <c r="F41" i="18"/>
  <c r="F34" i="18"/>
  <c r="F36" i="18"/>
  <c r="F23" i="18"/>
  <c r="F20" i="18" s="1"/>
  <c r="F47" i="18"/>
  <c r="F38" i="18"/>
  <c r="F43" i="18"/>
  <c r="F17" i="18"/>
  <c r="F37" i="18"/>
  <c r="F24" i="18"/>
  <c r="F42" i="18"/>
  <c r="F39" i="18"/>
  <c r="F15" i="18"/>
  <c r="G32" i="1"/>
  <c r="F26" i="18" l="1"/>
  <c r="F48" i="18"/>
  <c r="F13" i="18"/>
  <c r="G29" i="1"/>
  <c r="G26" i="1" l="1"/>
  <c r="G18" i="1"/>
  <c r="F43" i="1" l="1"/>
  <c r="C4" i="27" s="1"/>
  <c r="F41" i="1"/>
  <c r="H41" i="1" s="1"/>
  <c r="F40" i="1"/>
  <c r="C9" i="27" s="1"/>
  <c r="F37" i="1"/>
  <c r="F38" i="1"/>
  <c r="F36" i="1"/>
  <c r="F32" i="1"/>
  <c r="F30" i="1" s="1"/>
  <c r="F29" i="1"/>
  <c r="F27" i="1" s="1"/>
  <c r="F26" i="1"/>
  <c r="F25" i="1"/>
  <c r="F24" i="1"/>
  <c r="F21" i="1"/>
  <c r="F19" i="1" s="1"/>
  <c r="F18" i="1"/>
  <c r="H18" i="1" s="1"/>
  <c r="E22" i="1"/>
  <c r="H43" i="1"/>
  <c r="G30" i="1"/>
  <c r="G27" i="1"/>
  <c r="G23" i="1"/>
  <c r="G19" i="1"/>
  <c r="G16" i="1"/>
  <c r="G14" i="1" s="1"/>
  <c r="E43" i="7"/>
  <c r="E41" i="1" s="1"/>
  <c r="E40" i="7"/>
  <c r="E38" i="1" s="1"/>
  <c r="E34" i="7"/>
  <c r="E32" i="1" s="1"/>
  <c r="E31" i="7"/>
  <c r="E29" i="1" s="1"/>
  <c r="E27" i="1" s="1"/>
  <c r="E28" i="7"/>
  <c r="E26" i="1" s="1"/>
  <c r="E45" i="7"/>
  <c r="E43" i="1" s="1"/>
  <c r="E42" i="7"/>
  <c r="E40" i="1" s="1"/>
  <c r="F32" i="7"/>
  <c r="F18" i="7"/>
  <c r="F4" i="27" l="1"/>
  <c r="E4" i="27"/>
  <c r="F34" i="1"/>
  <c r="F23" i="1"/>
  <c r="H21" i="1"/>
  <c r="F16" i="1"/>
  <c r="F14" i="1" s="1"/>
  <c r="F29" i="7"/>
  <c r="G29" i="7"/>
  <c r="F36" i="7"/>
  <c r="F21" i="7"/>
  <c r="F25" i="7"/>
  <c r="E35" i="7"/>
  <c r="E33" i="1" s="1"/>
  <c r="E30" i="1" s="1"/>
  <c r="F39" i="1" l="1"/>
  <c r="F42" i="1"/>
  <c r="C6" i="27" s="1"/>
  <c r="F16" i="7"/>
  <c r="F41" i="7" s="1"/>
  <c r="G32" i="7"/>
  <c r="G25" i="7"/>
  <c r="H29" i="7"/>
  <c r="E39" i="7"/>
  <c r="E37" i="1" s="1"/>
  <c r="G18" i="7"/>
  <c r="G36" i="7"/>
  <c r="H36" i="7"/>
  <c r="E6" i="27" l="1"/>
  <c r="F6" i="27"/>
  <c r="C8" i="27"/>
  <c r="C7" i="27"/>
  <c r="F44" i="7"/>
  <c r="F46" i="7" s="1"/>
  <c r="F44" i="1"/>
  <c r="H44" i="1" s="1"/>
  <c r="H42" i="1"/>
  <c r="G21" i="7"/>
  <c r="G16" i="7" s="1"/>
  <c r="G41" i="7" s="1"/>
  <c r="I29" i="7"/>
  <c r="J29" i="7"/>
  <c r="H25" i="7"/>
  <c r="I36" i="7"/>
  <c r="J36" i="7"/>
  <c r="H18" i="7"/>
  <c r="H32" i="7"/>
  <c r="G44" i="7" l="1"/>
  <c r="G46" i="7" s="1"/>
  <c r="H21" i="7"/>
  <c r="H16" i="7" s="1"/>
  <c r="H41" i="7" s="1"/>
  <c r="H44" i="7" s="1"/>
  <c r="H46" i="7" s="1"/>
  <c r="E29" i="7"/>
  <c r="J32" i="7"/>
  <c r="I32" i="7"/>
  <c r="I18" i="7"/>
  <c r="J18" i="7"/>
  <c r="E38" i="7"/>
  <c r="I25" i="7"/>
  <c r="E36" i="7" l="1"/>
  <c r="E36" i="1"/>
  <c r="E34" i="1" s="1"/>
  <c r="E32" i="7"/>
  <c r="E20" i="7"/>
  <c r="E27" i="7"/>
  <c r="E25" i="1" s="1"/>
  <c r="J25" i="7"/>
  <c r="E23" i="7"/>
  <c r="I21" i="7"/>
  <c r="E25" i="7" l="1"/>
  <c r="E23" i="1" s="1"/>
  <c r="E21" i="1"/>
  <c r="E18" i="7"/>
  <c r="E18" i="1"/>
  <c r="E16" i="1" s="1"/>
  <c r="I16" i="7"/>
  <c r="I41" i="7" s="1"/>
  <c r="I44" i="7" s="1"/>
  <c r="I46" i="7" s="1"/>
  <c r="J21" i="7"/>
  <c r="J16" i="7" s="1"/>
  <c r="J41" i="7" s="1"/>
  <c r="E26" i="7"/>
  <c r="E21" i="7" s="1"/>
  <c r="J44" i="7" l="1"/>
  <c r="J46" i="7" s="1"/>
  <c r="E24" i="1"/>
  <c r="E19" i="1" s="1"/>
  <c r="E14" i="1" s="1"/>
  <c r="E39" i="1" s="1"/>
  <c r="E42" i="1" s="1"/>
  <c r="E44" i="1" s="1"/>
  <c r="C5" i="27" s="1"/>
  <c r="E16" i="7"/>
  <c r="E41" i="7" s="1"/>
  <c r="E44" i="7" s="1"/>
  <c r="E46" i="7" s="1"/>
  <c r="E12" i="24"/>
  <c r="G38" i="1" s="1"/>
  <c r="F5" i="27" l="1"/>
  <c r="E5" i="27"/>
  <c r="G34" i="1"/>
  <c r="G39" i="1" s="1"/>
  <c r="H38" i="1"/>
  <c r="H32" i="1"/>
  <c r="H19" i="1"/>
  <c r="H22" i="1"/>
  <c r="H23" i="1"/>
  <c r="H25" i="1"/>
  <c r="H27" i="1"/>
  <c r="H30" i="1"/>
  <c r="H36" i="1"/>
  <c r="H37" i="1"/>
  <c r="H16" i="1"/>
  <c r="D8" i="27" l="1"/>
  <c r="D7" i="27"/>
  <c r="G40" i="1"/>
  <c r="H39" i="1"/>
  <c r="H29" i="1"/>
  <c r="E7" i="27" l="1"/>
  <c r="F7" i="27"/>
  <c r="H40" i="1"/>
  <c r="D9" i="27"/>
  <c r="E8" i="27"/>
  <c r="F8" i="27"/>
  <c r="H26" i="1"/>
  <c r="H24" i="1"/>
  <c r="H14" i="1" l="1"/>
  <c r="H34" i="1" l="1"/>
</calcChain>
</file>

<file path=xl/sharedStrings.xml><?xml version="1.0" encoding="utf-8"?>
<sst xmlns="http://schemas.openxmlformats.org/spreadsheetml/2006/main" count="4851" uniqueCount="609">
  <si>
    <t>№
п. п.</t>
  </si>
  <si>
    <t>Наименование показателей</t>
  </si>
  <si>
    <t>Единица измерения</t>
  </si>
  <si>
    <t>I</t>
  </si>
  <si>
    <t>тыс. тенге</t>
  </si>
  <si>
    <t>1.1.</t>
  </si>
  <si>
    <t>Затраты на оплату труда всего,</t>
  </si>
  <si>
    <t>в том числе:</t>
  </si>
  <si>
    <t>2.1.</t>
  </si>
  <si>
    <t>тенге</t>
  </si>
  <si>
    <t>численность</t>
  </si>
  <si>
    <t>человек</t>
  </si>
  <si>
    <t>2.2.</t>
  </si>
  <si>
    <t>Амортизация основных средств и нематериальных активов</t>
  </si>
  <si>
    <t>4.1.</t>
  </si>
  <si>
    <t>5.1.</t>
  </si>
  <si>
    <t>II</t>
  </si>
  <si>
    <t>Расходы периода, всего</t>
  </si>
  <si>
    <t>Общецеховые расходы</t>
  </si>
  <si>
    <t>Общезаводские расходы</t>
  </si>
  <si>
    <t>6.3.</t>
  </si>
  <si>
    <t>6.4.</t>
  </si>
  <si>
    <t>Налоговые платежи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</si>
  <si>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</si>
  <si>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</si>
  <si>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</si>
  <si>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</si>
  <si>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</si>
  <si>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</si>
  <si>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</si>
  <si>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VII</t>
  </si>
  <si>
    <t>Тариф</t>
  </si>
  <si>
    <t>откл,
%</t>
  </si>
  <si>
    <t>Причины отклонений</t>
  </si>
  <si>
    <t>при условии отсутствия конкурентного подъездного пути</t>
  </si>
  <si>
    <t>Финансовый директор АО "Костанйские минералы":</t>
  </si>
  <si>
    <t>Отчёт подготовил:</t>
  </si>
  <si>
    <t>Начальник ПЭО АО "Костанайские минералы":</t>
  </si>
  <si>
    <t>Зайцева Ю. А.</t>
  </si>
  <si>
    <t>Отчёт об исполнении тарифной сметы на услуги по предоставлению подъездного пути для проезда подвижного состава</t>
  </si>
  <si>
    <t xml:space="preserve">Переодичность : годовая </t>
  </si>
  <si>
    <t>Орумбаев И.Н.</t>
  </si>
  <si>
    <t>Акционерное общество  "Костанайские минералы"</t>
  </si>
  <si>
    <t>Выводимые данные:</t>
  </si>
  <si>
    <t>БУ (данные бухгалтерского учета)</t>
  </si>
  <si>
    <t>Отбор: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</si>
  <si>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</si>
  <si>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</si>
  <si>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</si>
  <si>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</si>
  <si>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</si>
  <si>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</si>
  <si>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Общий оборот</t>
  </si>
  <si>
    <t>Текущее сальдо</t>
  </si>
  <si>
    <t>Счет</t>
  </si>
  <si>
    <t>Сальдо на начало</t>
  </si>
  <si>
    <t/>
  </si>
  <si>
    <t>Д</t>
  </si>
  <si>
    <t>Обороты за период и сальдо на конец</t>
  </si>
  <si>
    <t>ЦЗ Ремонт и содержание УПП ст.Фабричная ГТК
АСБЕСТ
Социальный налог</t>
  </si>
  <si>
    <t>Подразделения В группе из списка "ЦЗ Ремонт и содержание УП..." И Статьи затрат В группе из списка "   Амортизация           ..."</t>
  </si>
  <si>
    <t>Ж.д.путь №19 ст.Фабричная от стр.56-путь 19-стр.45 протяж. 880м. [000014523]</t>
  </si>
  <si>
    <t>Ж.д.путь ст.Фабричная от стр.16-18-46-54 протяж. 412м.  [000014546]</t>
  </si>
  <si>
    <t>Весы вагонные ВД-30-2-8 (15678)</t>
  </si>
  <si>
    <t>Здание поста ЭЦ ст.Фабричная  [А-000009361]</t>
  </si>
  <si>
    <t>Помещение ЭЦ ст.Фабричная  [63]</t>
  </si>
  <si>
    <t>Стрелочный перевод ст.Фабричная СП50 (протяж.60м) (15516)</t>
  </si>
  <si>
    <t>Стрелочный перевод склады ОМТС СП54 (протяж.60м) (15597)</t>
  </si>
  <si>
    <t>Регистратор PHANTOM ECO для 8A в комплекте с ПО  (18313)</t>
  </si>
  <si>
    <t>Ж.д.перегон Джетыгара--Фабричная от стр.1-29-31-47  протяж. 5210м. [000014567]</t>
  </si>
  <si>
    <t>ЦЗ Ремонт и содержание УПП ст.Фабричная ГТК
АСБЕСТ
Амортизация ОС</t>
  </si>
  <si>
    <t>ЦЗ Ремонт и содержание УПП ст.Фабричная ГТК
Услуги внутр. (ГТК Неэлектрифицированный ж.д. транспорт на ремонт и содержание УПП ст.Фабричная)</t>
  </si>
  <si>
    <t>ЦЗ Неэлектрифицированный ж.д. транспорт ГТК
АСБЕСТ
&lt;...&gt;</t>
  </si>
  <si>
    <t>ЦЗ Ремонт и содержание УПП ст.Фабричная ГТК
Услуги внутр. (ГТК УММ на ремонт и содержание УПП ст.Фабричная)</t>
  </si>
  <si>
    <t>ЦЗ УММ ГТК
АСБЕСТ
&lt;...&gt;</t>
  </si>
  <si>
    <t>Подразделения Равно "ЦЗ Ремонт и содержание УПП ст.Фабричная ГТК" И Статьи затрат В группе из списка "Спецодежда и средства защ..."</t>
  </si>
  <si>
    <t>ЦЗ Ремонт и содержание УПП ст.Фабричная ГТК
АСБЕСТ
Спецодежда и средства защиты</t>
  </si>
  <si>
    <t>Обувь валяная с резиновым низом</t>
  </si>
  <si>
    <t>Подшлемник  трикотажный</t>
  </si>
  <si>
    <t>Белье нательное утепленное (фуфайка, кальсоны)</t>
  </si>
  <si>
    <t>Очки защитные О88 Surgut</t>
  </si>
  <si>
    <t>Наушники защитные</t>
  </si>
  <si>
    <t>Жилет сигнальный со светоотраж. лентой и карманом</t>
  </si>
  <si>
    <t>Костюм КМ-лайт</t>
  </si>
  <si>
    <t>Ботинки раб.с усиленн.подноском комбинир.</t>
  </si>
  <si>
    <t>Плащ прорезиненный</t>
  </si>
  <si>
    <t>Костюм КМ-лайт н</t>
  </si>
  <si>
    <t>Сапоги керзов.</t>
  </si>
  <si>
    <t>Костюм мужской зимний (куртка, брюки)</t>
  </si>
  <si>
    <t>Каски строительные</t>
  </si>
  <si>
    <t xml:space="preserve">Тарифная смета </t>
  </si>
  <si>
    <t>общецеховых расходов железнодорожного цеха</t>
  </si>
  <si>
    <t>Всего по железно-дорожному цеху</t>
  </si>
  <si>
    <t>АО "КМ"</t>
  </si>
  <si>
    <t>на услуги
ТОО "КГП"</t>
  </si>
  <si>
    <t>Затраты на производство товаров и предоставление услуг*, всего</t>
  </si>
  <si>
    <t>материальные затраты всего,</t>
  </si>
  <si>
    <t>в том числе</t>
  </si>
  <si>
    <t>материалы</t>
  </si>
  <si>
    <t>1.2.</t>
  </si>
  <si>
    <t>топливо</t>
  </si>
  <si>
    <t>1.3.</t>
  </si>
  <si>
    <t>электроэнергия</t>
  </si>
  <si>
    <t>заработная плата</t>
  </si>
  <si>
    <t>социальный налог, социальные отчисления, фонд медицинского страхования</t>
  </si>
  <si>
    <t>Оплата работ услуг</t>
  </si>
  <si>
    <t>В том числе:</t>
  </si>
  <si>
    <t>коммунальные услуги</t>
  </si>
  <si>
    <t>4.2.</t>
  </si>
  <si>
    <t>ремонтно строительные услуги</t>
  </si>
  <si>
    <t>4.3.</t>
  </si>
  <si>
    <t>Обязат. страхование работника от несч. случ. при исп. им труд. обязанностей</t>
  </si>
  <si>
    <t>4.4.</t>
  </si>
  <si>
    <t>Услуги по техобслуживанию системы охранного видеонаблюдения</t>
  </si>
  <si>
    <t>4.5.</t>
  </si>
  <si>
    <t>4.6.</t>
  </si>
  <si>
    <t>4.7.</t>
  </si>
  <si>
    <t>4.8.</t>
  </si>
  <si>
    <t>4.9.</t>
  </si>
  <si>
    <t>4.10.</t>
  </si>
  <si>
    <t>Экспертное обследование оборудования отработавшего нормативный срок службы</t>
  </si>
  <si>
    <t>4.11.</t>
  </si>
  <si>
    <t>4.12.</t>
  </si>
  <si>
    <t>Обслуживание протипожарной сигнализации и систем пожаротушения</t>
  </si>
  <si>
    <t>4.13.</t>
  </si>
  <si>
    <t>Услуги по химчистке и стирке спецодежды</t>
  </si>
  <si>
    <t>Услуги по зарядке огнетушителей</t>
  </si>
  <si>
    <t>Оказание услуг ВПО</t>
  </si>
  <si>
    <t>Прочие затраты всего,</t>
  </si>
  <si>
    <t>Грузооборот</t>
  </si>
  <si>
    <t>тыс. тонн</t>
  </si>
  <si>
    <t>ИТОГО:</t>
  </si>
  <si>
    <t>Группировки</t>
  </si>
  <si>
    <t>Итого</t>
  </si>
  <si>
    <t>Остатки по счетам на начало</t>
  </si>
  <si>
    <t>Обороты по статьям бюджета</t>
  </si>
  <si>
    <t>Сырье и материалы</t>
  </si>
  <si>
    <t>Услуги производственного характера</t>
  </si>
  <si>
    <t>Ремонтно-строительные услуги</t>
  </si>
  <si>
    <t>Услуги по ремонту оборудования</t>
  </si>
  <si>
    <t>Обслуживание противопожарной сигнализации и систем пожаротушения</t>
  </si>
  <si>
    <t>Услуги по охране территории</t>
  </si>
  <si>
    <t>Услуги по размещению ТБО и промышленных отходов на полигоне (складирование мусора)</t>
  </si>
  <si>
    <t>Услуги профдезинфекции</t>
  </si>
  <si>
    <t>Экспертное обследование оборудования,отработавшего нормативный срок службы</t>
  </si>
  <si>
    <t>Оказание услуг ВПО 3000</t>
  </si>
  <si>
    <t>Топливо</t>
  </si>
  <si>
    <t>Прочий вид топлива</t>
  </si>
  <si>
    <t>Керосин</t>
  </si>
  <si>
    <t>Кокс</t>
  </si>
  <si>
    <t>Бензин</t>
  </si>
  <si>
    <t>Дизтопливо</t>
  </si>
  <si>
    <t>Электроэнергия</t>
  </si>
  <si>
    <t>ФОТ</t>
  </si>
  <si>
    <t>Амортизация</t>
  </si>
  <si>
    <t>Налоги и отчисления в бюджет и фонды</t>
  </si>
  <si>
    <t>Социальные отчисления</t>
  </si>
  <si>
    <t>Социальный налог</t>
  </si>
  <si>
    <t>Отчисления в ПФ</t>
  </si>
  <si>
    <t>Отчисления ОСМС</t>
  </si>
  <si>
    <t>Прочие производственные расходы</t>
  </si>
  <si>
    <t>Спец.молоко</t>
  </si>
  <si>
    <t>Остатки по счетам на конец</t>
  </si>
  <si>
    <t>ЦЗ Ремонт и содержание УПП ст.Фабричная ГТК
АСБЕСТ
Заработная плата производственная</t>
  </si>
  <si>
    <t>Байтышев Мырзабай Ташенович</t>
  </si>
  <si>
    <t>Борисов Федор Николаевич</t>
  </si>
  <si>
    <t>Биятов Кайрат Жоламанович</t>
  </si>
  <si>
    <t>Бачурин Юрий Петрович</t>
  </si>
  <si>
    <t>Есжанов Рысбек Искакович</t>
  </si>
  <si>
    <t xml:space="preserve">    Медосмотр</t>
  </si>
  <si>
    <t xml:space="preserve">    Спецодежда</t>
  </si>
  <si>
    <t xml:space="preserve"> АО "КМ"</t>
  </si>
  <si>
    <t xml:space="preserve">Охрана труда и техники безопасности </t>
  </si>
  <si>
    <t>Фактическая смета затрат общецеховых расходов</t>
  </si>
  <si>
    <t xml:space="preserve">    Коммунальные услуги</t>
  </si>
  <si>
    <t xml:space="preserve">    Услуги по страхованию</t>
  </si>
  <si>
    <r>
      <rPr>
        <b/>
        <i/>
        <sz val="8"/>
        <rFont val="Arial"/>
        <family val="2"/>
        <charset val="204"/>
      </rPr>
      <t>Примечание</t>
    </r>
    <r>
      <rPr>
        <i/>
        <sz val="8"/>
        <rFont val="Arial"/>
        <family val="2"/>
        <charset val="204"/>
      </rPr>
      <t>: отчет сформирован в 1С УПП АО "Костанайские минералы"</t>
    </r>
  </si>
  <si>
    <t>Финансовый директор</t>
  </si>
  <si>
    <t>АО "Костанайские минералы"</t>
  </si>
  <si>
    <t xml:space="preserve">Начальник ПЭО </t>
  </si>
  <si>
    <t>Зайцева Ю.А.</t>
  </si>
  <si>
    <t xml:space="preserve">Фактическая тарифная смета </t>
  </si>
  <si>
    <t>Всего по комбинату</t>
  </si>
  <si>
    <t>Затраты на оплату труда административного персонала всего,</t>
  </si>
  <si>
    <t>содержание пожарной части</t>
  </si>
  <si>
    <t>-//-</t>
  </si>
  <si>
    <t>амортизация основных средств и нематериальных активов</t>
  </si>
  <si>
    <t>услуги сторонних организаций</t>
  </si>
  <si>
    <t>6.4.1.</t>
  </si>
  <si>
    <t>аудиторские, консалтинговые и информационные услуги</t>
  </si>
  <si>
    <t>6.4.2.</t>
  </si>
  <si>
    <t>услуги банка</t>
  </si>
  <si>
    <t>6.4.3.</t>
  </si>
  <si>
    <t>6.5.</t>
  </si>
  <si>
    <t>командировочные расходы</t>
  </si>
  <si>
    <t>6.6.</t>
  </si>
  <si>
    <t>представительские расходы</t>
  </si>
  <si>
    <t>6.7.</t>
  </si>
  <si>
    <t>налоги</t>
  </si>
  <si>
    <t>тыс. ткм</t>
  </si>
  <si>
    <t>общезаводских расходов АО "Костанайские минералы"</t>
  </si>
  <si>
    <t>на услуги
АО "КМ"</t>
  </si>
  <si>
    <t>тыс.тенге</t>
  </si>
  <si>
    <t>Отчет по затратам на оплату труда административного персонала</t>
  </si>
  <si>
    <t>месяц</t>
  </si>
  <si>
    <t>сумма начисленной заработной платы</t>
  </si>
  <si>
    <t>социальный налог, социальные отчисления, ОСМС</t>
  </si>
  <si>
    <t xml:space="preserve">подтверждающий документ </t>
  </si>
  <si>
    <t>январь</t>
  </si>
  <si>
    <t>справка о начисленной заработной плате и налогам за январь</t>
  </si>
  <si>
    <t>февраль</t>
  </si>
  <si>
    <t>справка о начисленной заработной плате и налогам за февраль</t>
  </si>
  <si>
    <t>март</t>
  </si>
  <si>
    <t>справка о начисленной заработной плате и налогам за март</t>
  </si>
  <si>
    <t xml:space="preserve">апрель </t>
  </si>
  <si>
    <t>справка о начисленной заработной плате и налогам за апрель</t>
  </si>
  <si>
    <t>май</t>
  </si>
  <si>
    <t>справка о начисленной заработной плате и налогам за май</t>
  </si>
  <si>
    <t>июнь</t>
  </si>
  <si>
    <t>справка о начисленной заработной плате и налогам за июнь</t>
  </si>
  <si>
    <t>июль</t>
  </si>
  <si>
    <t>справка о начисленной заработной плате и налогам за июль</t>
  </si>
  <si>
    <t>август</t>
  </si>
  <si>
    <t>справка о начисленной заработной плате и налогам за август</t>
  </si>
  <si>
    <t>сентябрь</t>
  </si>
  <si>
    <t>справка о начисленной заработной плате и налогам за сентябрь</t>
  </si>
  <si>
    <t>октябрь</t>
  </si>
  <si>
    <t>справка о начисленной заработной плате и налогам за октябрь</t>
  </si>
  <si>
    <t>ноябрь</t>
  </si>
  <si>
    <t>справка о начисленной заработной плате и налогам за ноябрь</t>
  </si>
  <si>
    <t>декабрь</t>
  </si>
  <si>
    <t>справка о начисленной заработной плате и налогам за декабрь</t>
  </si>
  <si>
    <t>Фактическая смета затрат на содержание пожарной части</t>
  </si>
  <si>
    <t xml:space="preserve">      Обслуживание противопожарной сигнализации и систем пожаротушения</t>
  </si>
  <si>
    <t xml:space="preserve">      Коммунальные услуги</t>
  </si>
  <si>
    <t>Обязательное страхование работника от несчастных случаев при исполнении трудовых обязанностей</t>
  </si>
  <si>
    <t>Страхование ГПО владельцев транспортных средств</t>
  </si>
  <si>
    <t>Медосмотр</t>
  </si>
  <si>
    <t>Технический осмотр транспортных средств</t>
  </si>
  <si>
    <t>№
 п/п</t>
  </si>
  <si>
    <t>Стоимость основных средств
 на участке ж.д. пути, тенге</t>
  </si>
  <si>
    <t>Ставка налога, 
%</t>
  </si>
  <si>
    <t xml:space="preserve">Финансовый директор </t>
  </si>
  <si>
    <t>АО «Костанайские минералы»</t>
  </si>
  <si>
    <t>Начальник ПЭО</t>
  </si>
  <si>
    <t>Отчет по объемам услуг по предоставлению подъездного пути</t>
  </si>
  <si>
    <t>кол-во,
вагоно*км</t>
  </si>
  <si>
    <t>тариф,
тенге</t>
  </si>
  <si>
    <t>сумма,
тенге</t>
  </si>
  <si>
    <t>подтверждающий документ</t>
  </si>
  <si>
    <t>электронная счет фактура</t>
  </si>
  <si>
    <t>апрель</t>
  </si>
  <si>
    <t>ИТОГО</t>
  </si>
  <si>
    <t>за 2021 год</t>
  </si>
  <si>
    <t>2021 год</t>
  </si>
  <si>
    <t>2022 год</t>
  </si>
  <si>
    <t>2023 год</t>
  </si>
  <si>
    <t>2024 год</t>
  </si>
  <si>
    <t>2025 год</t>
  </si>
  <si>
    <t>средняя заработная плата</t>
  </si>
  <si>
    <t>социальные отчисления</t>
  </si>
  <si>
    <t>2.3.</t>
  </si>
  <si>
    <t>ОСМС</t>
  </si>
  <si>
    <t>5.2.</t>
  </si>
  <si>
    <t>транспортные услуги</t>
  </si>
  <si>
    <t>затраты по охране труда и технике безопасности</t>
  </si>
  <si>
    <t>затраты на соц.выплаты</t>
  </si>
  <si>
    <t>Объем оказанных услуг (в натуральном выражении)</t>
  </si>
  <si>
    <t>VIII</t>
  </si>
  <si>
    <t>за весь период реализации проекта</t>
  </si>
  <si>
    <t>в том числе по годам</t>
  </si>
  <si>
    <t>Приложение к приказу Департамента Комитета по регулированию</t>
  </si>
  <si>
    <t>естественных монополий  Министерства национальной экономики</t>
  </si>
  <si>
    <t>Республики Казахстан по Костанайской области</t>
  </si>
  <si>
    <r>
      <t xml:space="preserve">от </t>
    </r>
    <r>
      <rPr>
        <u/>
        <sz val="10"/>
        <color theme="1"/>
        <rFont val="Times New Roman"/>
        <family val="1"/>
        <charset val="204"/>
      </rPr>
      <t xml:space="preserve"> 06 </t>
    </r>
    <r>
      <rPr>
        <sz val="10"/>
        <color theme="1"/>
        <rFont val="Times New Roman"/>
        <family val="1"/>
        <charset val="204"/>
      </rPr>
      <t xml:space="preserve"> января 2021 года № </t>
    </r>
    <r>
      <rPr>
        <u/>
        <sz val="10"/>
        <color theme="1"/>
        <rFont val="Times New Roman"/>
        <family val="1"/>
        <charset val="204"/>
      </rPr>
      <t xml:space="preserve"> 07-ОД .</t>
    </r>
  </si>
  <si>
    <t>Тарифная смета  АО "Костанайские минералы"</t>
  </si>
  <si>
    <t>на оказание услуг по предоставлению подъездного пути</t>
  </si>
  <si>
    <t>для проезда подвижного состава при условии отсутствия конкурентного подъездного пути</t>
  </si>
  <si>
    <t>на 2021-2025 годы</t>
  </si>
  <si>
    <t>Затраты на производство товаров и предоставление услуг, всего</t>
  </si>
  <si>
    <t xml:space="preserve">Амортизация </t>
  </si>
  <si>
    <t>Необоснованно полученный доход</t>
  </si>
  <si>
    <t xml:space="preserve">вагоно*км
</t>
  </si>
  <si>
    <t>тенге/вагоно-км</t>
  </si>
  <si>
    <t>Предусмотрено
в утверждённой
тарифной смете на 2021 год</t>
  </si>
  <si>
    <t>Карточка счета 8310 за 2021 г.</t>
  </si>
  <si>
    <t>Номенклатурные группы Равно "АСБЕСТ" И Подразделения Равно "ЦЗ Ремонт и содержание УПП ст.Фабричная ГТК" И Статьи затрат В группе из списка "   Сырье и материалы  201..."</t>
  </si>
  <si>
    <t>28.02.2021</t>
  </si>
  <si>
    <t>Требование-накладная 00000000439 от 28.02.2021 21:06:25
Списаны ТМЦ</t>
  </si>
  <si>
    <t>ЦЗ Ремонт и содержание УПП ст.Фабричная ГТК
АСБЕСТ
Шпала деревянная на переукладку</t>
  </si>
  <si>
    <t>Шпалы пропитанные антисептиком ЭЛЕМСЕПТ
ПЖДТ == Служба постоянных путей</t>
  </si>
  <si>
    <t>ЦЗ Ремонт и содержание УПП ст.Фабричная ГТК
АСБЕСТ
Верхнее строение пути</t>
  </si>
  <si>
    <t>Болт закладной М22 х 175 в сборе с гайкой, шайбой          
ПЖДТ == Служба постоянных путей</t>
  </si>
  <si>
    <t>Болт клемный М 22х75 в сборе с гайкой и шайбой
ПЖДТ == Служба постоянных путей</t>
  </si>
  <si>
    <t>Болт стыковой М 27*160 в сборе с гайкой, шайбой                            
ПЖДТ == Служба постоянных путей</t>
  </si>
  <si>
    <t>Костыль 16 х 16 х 165
ПЖДТ == Служба постоянных путей</t>
  </si>
  <si>
    <t>Шайба путевая одновитковая М-27
ПЖДТ == Служба постоянных путей</t>
  </si>
  <si>
    <t>ЦЗ Ремонт и содержание УПП ст.Фабричная ГТК
АСБЕСТ
Изделия РМЗ</t>
  </si>
  <si>
    <t>Изоляция боковая
ПЖДТ == Служба постоянных путей</t>
  </si>
  <si>
    <t>Изоляция воротниковая (грибковая)
ПЖДТ == Служба постоянных путей</t>
  </si>
  <si>
    <t>Изоляция стыковая                                 
ПЖДТ == Служба постоянных путей</t>
  </si>
  <si>
    <t>Стяжка б 10
ПЖДТ == Служба постоянных путей</t>
  </si>
  <si>
    <t>Накладка 2Р-65                                     
ПЖДТ == Служба постоянных путей</t>
  </si>
  <si>
    <t>Корректировка стоимости списания товаров 00000000004 от 28.02.2021 23:59:59
Списаны ТМЦ</t>
  </si>
  <si>
    <t>31.03.2021</t>
  </si>
  <si>
    <t>Требование-накладная 00000000771 от 31.03.2021 21:07:26
Списаны ТМЦ</t>
  </si>
  <si>
    <t>Подкладка Д-65
ПЖДТ == Служба постоянных путей</t>
  </si>
  <si>
    <t>30.04.2021</t>
  </si>
  <si>
    <t>Требование-накладная 00000000851 от 30.04.2021 21:08:03
Списаны ТМЦ</t>
  </si>
  <si>
    <t>Требование-накладная 00000000856 от 30.04.2021 21:08:03
Списаны ТМЦ</t>
  </si>
  <si>
    <t>ЦЗ Ремонт и содержание УПП ст.Фабричная ГТК 
 АСБЕСТ
Шпала деревянная на переукладку</t>
  </si>
  <si>
    <t>Прокладка ЦП 318 под рельс Р-65
ПЖДТ == Служба постоянных путей</t>
  </si>
  <si>
    <t>Прокладка ЦП 328 под подкладку КБ-65
ПЖДТ == Служба постоянных путей</t>
  </si>
  <si>
    <t>31.05.2021</t>
  </si>
  <si>
    <t>Требование-накладная 00000001323 от 31.05.2021 21:09:28
Списаны ТМЦ</t>
  </si>
  <si>
    <t>Гайка М 27                                        
ПЖДТ == Служба постоянных путей</t>
  </si>
  <si>
    <t>Болт М 27  L=270                  
ПЖДТ == Служба постоянных путей</t>
  </si>
  <si>
    <t>Закладка ЗС остряка Р-65, 1/9 запорная откидная стрелочного перевода
ПЖДТ == Служба постоянных путей</t>
  </si>
  <si>
    <t>Требование-накладная 00000001325 от 31.05.2021 21:09:29
Списаны ТМЦ</t>
  </si>
  <si>
    <t>ЦЗ Ремонт и содержание УПП ст.Фабричная ГТК
АСБЕСТ
Стрелочные переводы и их комплектующие</t>
  </si>
  <si>
    <t>Крестовина Р-65 1/9  к СП пр. 2434                              
ПЖДТ == Служба постоянных путей</t>
  </si>
  <si>
    <t>Рельс рамный прямой Р-65 1/9 с кривым остряком L-8300 мм левый к СП правому пр. 524    
ПЖДТ == Служба постоянных путей</t>
  </si>
  <si>
    <t>30.06.2021</t>
  </si>
  <si>
    <t>Требование-накладная 00000001578 от 30.06.2021 21:10:21
Списаны ТМЦ</t>
  </si>
  <si>
    <t>Песок форм. высушенный
ПЖДТ == Служба постоянных путей</t>
  </si>
  <si>
    <t>Требование-накладная 00000001672 от 30.06.2021 21:10:25
Списаны ТМЦ</t>
  </si>
  <si>
    <t>Требование-накладная 00000001676 от 30.06.2021 21:10:27
Списаны ТМЦ</t>
  </si>
  <si>
    <t>ЦЗ Ремонт и содержание УПП ст.Фабричная ГТК
АСБЕСТ
Рельсы Р-65</t>
  </si>
  <si>
    <t>Рельсы Р-65 Т-1 L= 12,5 м
ПЖДТ == Служба постоянных путей</t>
  </si>
  <si>
    <t>Боковая изоляция                      
ПЖДТ == Служба постоянных путей</t>
  </si>
  <si>
    <t>Втулка изоляционная
ПЖДТ == Служба постоянных путей</t>
  </si>
  <si>
    <t>Втулка грибковая
ПЖДТ == Служба постоянных путей</t>
  </si>
  <si>
    <t>31.07.2021</t>
  </si>
  <si>
    <t>Требование-накладная 00000001747 от 31.07.2021 21:11:09
Списаны ТМЦ</t>
  </si>
  <si>
    <t>Требование-накладная 00000001762 от 31.07.2021 21:11:14
Списаны ТМЦ</t>
  </si>
  <si>
    <t>Требование-накладная 00000001778 от 31.07.2021 21:11:16
Списаны ТМЦ</t>
  </si>
  <si>
    <t>31.08.2021</t>
  </si>
  <si>
    <t>Требование-накладная 00000002024 от 31.08.2021 21:12:02
Списаны ТМЦ</t>
  </si>
  <si>
    <t>Требование-накладная 00000002029 от 31.08.2021 21:12:04
Списаны ТМЦ</t>
  </si>
  <si>
    <t>30.09.2021</t>
  </si>
  <si>
    <t>Требование-накладная 00000002353 от 30.09.2021 21:13:06
Списаны ТМЦ</t>
  </si>
  <si>
    <t>Требование-накладная 00000002362 от 30.09.2021 21:13:08
Списаны ТМЦ</t>
  </si>
  <si>
    <t>Рельс рамный прямой Р-65 1/9 с кривым остряком L-8300 мм правый к СП левому пр. 524     
ПЖДТ == Служба постоянных путей</t>
  </si>
  <si>
    <t>Болт М-27х 505
ПЖДТ == Служба постоянных путей</t>
  </si>
  <si>
    <t>Клин разгонщика Р-25 левый
ПЖДТ == Служба постоянных путей</t>
  </si>
  <si>
    <t>Клин разгонщика Р-25 правый
ПЖДТ == Служба постоянных путей</t>
  </si>
  <si>
    <t>ЦЗ Ремонт и содержание УПП ст.Фабричная ГТК
АСБЕСТ
Изоляционный материал</t>
  </si>
  <si>
    <t>Стеклотекстолит СТЭФ-1 В=6
ПЖДТ == Служба постоянных путей</t>
  </si>
  <si>
    <t>Стеклотекстолит СТЭФ-1 В=4
ПЖДТ == Служба постоянных путей</t>
  </si>
  <si>
    <t>Стяжка  L= 560
ПЖДТ == Служба постоянных путей</t>
  </si>
  <si>
    <t>Стяжка L=1080
ПЖДТ == Служба постоянных путей</t>
  </si>
  <si>
    <t>Кольцо ф 37х30х3,5
ПЖДТ == Служба постоянных путей</t>
  </si>
  <si>
    <t>Кольцо на палец №5
ПЖДТ == Служба постоянных путей</t>
  </si>
  <si>
    <t>31.10.2021</t>
  </si>
  <si>
    <t>Требование-накладная 00000002604 от 31.10.2021 21:14:09
Списаны ТМЦ</t>
  </si>
  <si>
    <t>30.11.2021</t>
  </si>
  <si>
    <t>Требование-накладная 00000002945 от 30.11.2021 21:15:04
Списаны ТМЦ</t>
  </si>
  <si>
    <t>Стыковая изоляция
ПЖДТ == Служба постоянных путей</t>
  </si>
  <si>
    <t>Болт М 27 L=425 Lобщ.=450
ПЖДТ == Служба постоянных путей</t>
  </si>
  <si>
    <t>Болт М 27 L = 320
ПЖДТ == Служба постоянных путей</t>
  </si>
  <si>
    <t>Болт М 27x450 L =480
ПЖДТ == Служба постоянных путей</t>
  </si>
  <si>
    <t>Шайба d 60 х d 28 х 4
ПЖДТ == Служба постоянных путей</t>
  </si>
  <si>
    <t>Требование-накладная 00000003094 от 30.11.2021 21:15:29
Списаны ТМЦ</t>
  </si>
  <si>
    <t>Корректировка стоимости списания товаров 00000000022 от 30.11.2021 23:59:59
Списаны ТМЦ</t>
  </si>
  <si>
    <t>31.12.2021</t>
  </si>
  <si>
    <t>Требование-накладная 00000003418 от 31.12.2021 21:16:22
Списаны ТМЦ</t>
  </si>
  <si>
    <t>31.01.2021</t>
  </si>
  <si>
    <t>Амортизация ОС 00000000001 от 31.01.2021 23:59:59
Начислена амортизация</t>
  </si>
  <si>
    <t>Амортизация ОС 00000000004 от 28.02.2021 23:59:59
Начислена амортизация</t>
  </si>
  <si>
    <t>Амортизация ОС 00000000005 от 31.03.2021 23:59:59
Начислена амортизация</t>
  </si>
  <si>
    <t>Амортизация ОС 00000000008 от 30.04.2021 23:59:59
Начислена амортизация</t>
  </si>
  <si>
    <t>Амортизация ОС 00000000009 от 31.05.2021 23:59:59
Начислена амортизация</t>
  </si>
  <si>
    <t>Амортизация ОС 00000000011 от 30.06.2021 23:59:59
Начислена амортизация</t>
  </si>
  <si>
    <t>Амортизация ОС 00000000014 от 31.07.2021 23:59:59
Начислена амортизация</t>
  </si>
  <si>
    <t>Амортизация ОС 00000000016 от 31.08.2021 23:59:59
Начислена амортизация</t>
  </si>
  <si>
    <t>Амортизация ОС 00000000018 от 30.09.2021 23:59:59
Начислена амортизация</t>
  </si>
  <si>
    <t>Амортизация ОС 00000000021 от 31.10.2021 23:59:59
Начислена амортизация</t>
  </si>
  <si>
    <t>Амортизация ОС 00000000022 от 30.11.2021 23:59:59
Начислена амортизация</t>
  </si>
  <si>
    <t>Амортизация ОС 00000000024 от 31.12.2021 23:59:59
Начислена амортизация</t>
  </si>
  <si>
    <t>Представляет: субъект естественной монополии</t>
  </si>
  <si>
    <t>Карточка счета 8410 за 2021 г.</t>
  </si>
  <si>
    <t>Статьи затрат Равно "Услуги внутр. (ГТК Неэлектрифицированный ж.д. транспорт на ремонт и содержание УПП ст.Фабричная) " И Подразделения Равно "ЦЗ Ремонт и содержание УПП ст.Фабричная ГТК"</t>
  </si>
  <si>
    <t>Отчет производства за смену 00000000249 от 31.03.2021 23:59:59
Оказание услуг собственным подразделениям</t>
  </si>
  <si>
    <t>Расчет себестоимости выпуска 00000000003 от 31.03.2021 23:59:59
Тепловоз ТЭМ-2 с хоппер-дозаторами (5 шт.)</t>
  </si>
  <si>
    <t>Отчет производства за смену 00000000356 от 30.04.2021 23:59:59
Оказание услуг собственным подразделениям</t>
  </si>
  <si>
    <t>Расчет себестоимости выпуска 00000000004 от 30.04.2021 23:59:59
Тепловоз ТЭМ-2 с хоппер-дозаторами (5 шт.)</t>
  </si>
  <si>
    <t>Отчет производства за смену 00000000477 от 31.05.2021 23:59:59
Оказание услуг собственным подразделениям</t>
  </si>
  <si>
    <t>Расчет себестоимости выпуска 00000000005 от 31.05.2021 23:59:59
Тепловоз ТЭМ-2 с хоппер-дозаторами (5 шт.)</t>
  </si>
  <si>
    <t>Отчет производства за смену 00000000852 от 31.08.2021 23:59:59
Оказание услуг собственным подразделениям</t>
  </si>
  <si>
    <t>Расчет себестоимости выпуска 00000000008 от 31.08.2021 23:59:59
Тепловоз ТЭМ-2 с МОП-1</t>
  </si>
  <si>
    <t>Отчет производства за смену 00000001100 от 31.10.2021 23:59:59
Оказание услуг собственным подразделениям</t>
  </si>
  <si>
    <t>Расчет себестоимости выпуска 00000000010 от 31.10.2021 23:59:59
Тепловоз ТЭМ-2 с МОП-1</t>
  </si>
  <si>
    <t>Отчет производства за смену 00000001188 от 30.11.2021 23:59:59
Оказание услуг собственным подразделениям</t>
  </si>
  <si>
    <t>Расчет себестоимости выпуска 00000000011 от 30.11.2021 23:59:59
Тепловоз ТЭМ-2 с МОП-1</t>
  </si>
  <si>
    <t>Статьи затрат Равно "Услуги внутр. (ГТК УММ на ремонт и содержание УПП ст.Фабричная)" И Подразделения Равно "ЦЗ Ремонт и содержание УПП ст.Фабричная ГТК"</t>
  </si>
  <si>
    <t>Отчет производства за смену 00000000247 от 31.03.2021 23:59:59
Оказание услуг собственным подразделениям</t>
  </si>
  <si>
    <t>Расчет себестоимости выпуска 00000000003 от 31.03.2021 23:59:59
УММ МПТ 4</t>
  </si>
  <si>
    <t>Расчет себестоимости выпуска 00000000003 от 31.03.2021 23:59:59
УММ ПРМ 5</t>
  </si>
  <si>
    <t>Расчет себестоимости выпуска 00000000003 от 31.03.2021 23:59:59
Снегоуборочная машина СМ-2</t>
  </si>
  <si>
    <t>Отчет производства за смену 00000000354 от 30.04.2021 23:59:59
Оказание услуг собственным подразделениям</t>
  </si>
  <si>
    <t>Расчет себестоимости выпуска 00000000004 от 30.04.2021 23:59:59
УММ МПТ 4</t>
  </si>
  <si>
    <t>Расчет себестоимости выпуска 00000000004 от 30.04.2021 23:59:59
УММ ПРМ 5</t>
  </si>
  <si>
    <t>Расчет себестоимости выпуска 00000000004 от 30.04.2021 23:59:59
Снегоуборочная машина СМ-2</t>
  </si>
  <si>
    <t>Отчет производства за смену 00000000475 от 31.05.2021 23:59:59
Оказание услуг собственным подразделениям</t>
  </si>
  <si>
    <t>Расчет себестоимости выпуска 00000000005 от 31.05.2021 23:59:59
УММ МПТ 4</t>
  </si>
  <si>
    <t>Расчет себестоимости выпуска 00000000005 от 31.05.2021 23:59:59
УММ ПРМ 5</t>
  </si>
  <si>
    <t>Расчет себестоимости выпуска 00000000005 от 31.05.2021 23:59:59
Снегоуборочная машина СМ-2</t>
  </si>
  <si>
    <t>Отчет производства за смену 00000000584 от 30.06.2021 23:59:59
Оказание услуг собственным подразделениям</t>
  </si>
  <si>
    <t>Расчет себестоимости выпуска 00000000006 от 30.06.2021 23:59:59
УММ МПТ 4</t>
  </si>
  <si>
    <t>Расчет себестоимости выпуска 00000000006 от 30.06.2021 23:59:59
УММ ПРМ 5</t>
  </si>
  <si>
    <t>Отчет производства за смену 00000000735 от 31.07.2021 23:59:59
Оказание услуг собственным подразделениям</t>
  </si>
  <si>
    <t>Расчет себестоимости выпуска 00000000007 от 31.07.2021 23:59:59
УММ МПТ 4</t>
  </si>
  <si>
    <t>Расчет себестоимости выпуска 00000000007 от 31.07.2021 23:59:59
УММ ПРМ 5</t>
  </si>
  <si>
    <t>Отчет производства за смену 00000000850 от 31.08.2021 23:59:59
Оказание услуг собственным подразделениям</t>
  </si>
  <si>
    <t>Расчет себестоимости выпуска 00000000008 от 31.08.2021 23:59:59
УММ МПТ 4</t>
  </si>
  <si>
    <t>Расчет себестоимости выпуска 00000000008 от 31.08.2021 23:59:59
УММ ПРМ 5</t>
  </si>
  <si>
    <t>Отчет производства за смену 00000000953 от 30.09.2021 23:59:59
Оказание услуг собственным подразделениям</t>
  </si>
  <si>
    <t>Расчет себестоимости выпуска 00000000009 от 30.09.2021 23:59:59
УММ МПТ 4</t>
  </si>
  <si>
    <t>Расчет себестоимости выпуска 00000000009 от 30.09.2021 23:59:59
УММ ПРМ 5</t>
  </si>
  <si>
    <t>Отчет производства за смену 00000001098 от 31.10.2021 23:59:59
Оказание услуг собственным подразделениям</t>
  </si>
  <si>
    <t>Расчет себестоимости выпуска 00000000010 от 31.10.2021 23:59:59
УММ МПТ 4</t>
  </si>
  <si>
    <t>Расчет себестоимости выпуска 00000000010 от 31.10.2021 23:59:59
УММ ПРМ 5</t>
  </si>
  <si>
    <t>Расчет себестоимости выпуска 00000000010 от 31.10.2021 23:59:59
Снегоуборочная машина СМ-2</t>
  </si>
  <si>
    <t>Отчет производства за смену 00000001186 от 30.11.2021 23:59:59
Оказание услуг собственным подразделениям</t>
  </si>
  <si>
    <t>Расчет себестоимости выпуска 00000000011 от 30.11.2021 23:59:59
УММ МПТ 4</t>
  </si>
  <si>
    <t>Расчет себестоимости выпуска 00000000011 от 30.11.2021 23:59:59
УММ ПРМ 5</t>
  </si>
  <si>
    <t>Расчет себестоимости выпуска 00000000011 от 30.11.2021 23:59:59
Снегоуборочная машина СМ-2</t>
  </si>
  <si>
    <t>Отчет производства за смену 00000001283 от 31.12.2021 23:59:59
Оказание услуг собственным подразделениям</t>
  </si>
  <si>
    <t>Расчет себестоимости выпуска 00000000012 от 31.12.2021 23:59:59
УММ МПТ 4</t>
  </si>
  <si>
    <t>Расчет себестоимости выпуска 00000000012 от 31.12.2021 23:59:59
УММ ПРМ 5</t>
  </si>
  <si>
    <t>Статьи затрат Равно "Медосмотр" И Номенклатурные группы Равно "АСБЕСТ" И Подразделения Равно "ЦЗ Ремонт и содержание УПП ст.Фабричная ГТК"</t>
  </si>
  <si>
    <t>22.07.2021</t>
  </si>
  <si>
    <t>Поступление ТМЗ и услуг 00000006611 от 22.07.2021 8:00:00
Услуги по проведению медицинского осмотра (флюра,</t>
  </si>
  <si>
    <t>ЦЗ Ремонт и содержание УПП ст.Фабричная ГТК
АСБЕСТ
Медосмотр</t>
  </si>
  <si>
    <t>Житикаринская  Районная Больница КГП
№ 02-1-13-2021/880 от 22.04.2021 г. (медосмотр)</t>
  </si>
  <si>
    <t>27.07.2021</t>
  </si>
  <si>
    <t>Поступление ТМЗ и услуг 00000006613 от 27.07.2021 8:00:00
Услуги по проведению медицинского осмотра (флюра,</t>
  </si>
  <si>
    <t>Медецинский центр A dam ТОО
02-1-13/2021/931 от 05.05.2021</t>
  </si>
  <si>
    <t>Поступление ТМЗ и услуг 00000010149 от 30.11.2021 8:00:00
Диспансеризация и стационарная реабилитация лиц с</t>
  </si>
  <si>
    <t>Медицинский университет Караганды НАО
№ 02-1-13/2021/447 от 19.02.2021г</t>
  </si>
  <si>
    <t>29.02.2021</t>
  </si>
  <si>
    <t>Передача материалов в эксплуатацию 00OT-001528 от 03.04.2021 8:53:31
Погашение стоимости</t>
  </si>
  <si>
    <t>Передача материалов в эксплуатацию 00OT-000102 от 10.01.2021 13:41:16
Погашение стоимости</t>
  </si>
  <si>
    <t>Передача материалов в эксплуатацию 00OT-000131 от 13.01.2021 14:18:12
Погашение стоимости</t>
  </si>
  <si>
    <t>Корректировка стоимости списания товаров 00000000002 от 31.01.2021 23:59:59
Погашение стоимости</t>
  </si>
  <si>
    <t>Передача материалов в эксплуатацию 00OT-000435 от 04.02.2021 10:44:25
Погашение стоимости</t>
  </si>
  <si>
    <t>Передача материалов в эксплуатацию 00OT-000570 от 12.02.2021 8:22:49
Погашение стоимости</t>
  </si>
  <si>
    <t>Передача материалов в эксплуатацию 00OT-000948 от 28.02.2021 13:31:01
Погашение стоимости</t>
  </si>
  <si>
    <t>Передача материалов в эксплуатацию 00OT-000949 от 28.02.2021 13:34:41
Погашение стоимости</t>
  </si>
  <si>
    <t>Корректировка стоимости списания товаров 00000000004 от 29.02.2021 23:59:59
Погашение стоимости</t>
  </si>
  <si>
    <t>Передача материалов в эксплуатацию 00OT-001027 от 05.03.2021 9:51:42
Погашение стоимости</t>
  </si>
  <si>
    <t>Передача материалов в эксплуатацию 00OT-001159 от 12.03.2021 10:23:17
Погашение стоимости</t>
  </si>
  <si>
    <t>Передача материалов в эксплуатацию 00OT-001196 от 16.03.2021 8:23:02
Погашение стоимости</t>
  </si>
  <si>
    <t>Передача материалов в эксплуатацию 00OT-001508 от 01.04.2021 13:53:42
Погашение стоимости</t>
  </si>
  <si>
    <t>Передача материалов в эксплуатацию 00OT-001527 от 03.04.2021 8:25:56
Погашение стоимости</t>
  </si>
  <si>
    <t>Расчет имущественного налога на 2021 год</t>
  </si>
  <si>
    <t>АО "Костанайские минералы" за 2021 год</t>
  </si>
  <si>
    <t>услуги по ремонту оборудования</t>
  </si>
  <si>
    <t xml:space="preserve">4.14. </t>
  </si>
  <si>
    <t>Предпроект.обслед.произв.объектов для разработки проекта автом-ной системы мониторинга в окр.среду</t>
  </si>
  <si>
    <t>4.15.</t>
  </si>
  <si>
    <t>Обследование, ремонт кранов</t>
  </si>
  <si>
    <t>4.16.</t>
  </si>
  <si>
    <t>Обследование и ремонт резервуаров, сосудов. Изготовление паспортной документации</t>
  </si>
  <si>
    <t>Орумбаев И. Н.</t>
  </si>
  <si>
    <t>за  2021  год</t>
  </si>
  <si>
    <t>Подразделения Равно "ЦЗ Ремонт и содержание УПП ст.Фабричная ГТК" И Статьи затрат В группе из списка "   ФОТ   (Расходы по зара..."</t>
  </si>
  <si>
    <t>Отражение зарплаты в регл учете 00000000119 от 31.01.2021 23:59:59</t>
  </si>
  <si>
    <t>Сдельный наряд на выполненные работы 00000000034 от 31.01.2021 23:59:59
Сдельная зарплата</t>
  </si>
  <si>
    <t xml:space="preserve">Матковский Дмитрий Владимирович </t>
  </si>
  <si>
    <t>Отражение зарплаты в регл учете 00000000368 от 28.02.2021 23:59:59</t>
  </si>
  <si>
    <t>Сдельный наряд на выполненные работы 00000000076 от 28.02.2021 23:59:59
Сдельная зарплата</t>
  </si>
  <si>
    <t>Матковский Дмитрий Владимирович</t>
  </si>
  <si>
    <t>Отражение зарплаты в регл учете 00000000617 от 31.03.2021 23:59:59</t>
  </si>
  <si>
    <t>Сдельный наряд на выполненные работы 00000000129 от 31.03.2021 23:59:59
Сдельная зарплата</t>
  </si>
  <si>
    <t>Отражение зарплаты в регл учете 00000000877 от 30.04.2021 23:59:59</t>
  </si>
  <si>
    <t>Сдельный наряд на выполненные работы 00000000162 от 30.04.2021 14:25:14
Сдельная зарплата</t>
  </si>
  <si>
    <t>Отражение зарплаты в регл учете 00000001119 от 31.05.2021 23:59:59</t>
  </si>
  <si>
    <t>Сдельный наряд на выполненные работы 00000000220 от 31.05.2021 23:59:59
Сдельная зарплата</t>
  </si>
  <si>
    <t>Отражение зарплаты в регл учете 00000001387 от 30.06.2021 23:59:59</t>
  </si>
  <si>
    <t>Сдельный наряд на выполненные работы 00000000314 от 30.06.2021 23:59:59
Сдельная зарплата</t>
  </si>
  <si>
    <t>Отражение зарплаты в регл учете 00000001727 от 31.07.2021 23:59:59</t>
  </si>
  <si>
    <t>Сдельный наряд на выполненные работы 00000000353 от 31.07.2021 23:59:59
Сдельная зарплата</t>
  </si>
  <si>
    <t>Отражение зарплаты в регл учете 00000001913 от 31.08.2021 23:59:59</t>
  </si>
  <si>
    <t>Отражение зарплаты в регл учете 00000001918 от 31.08.2021 23:59:59</t>
  </si>
  <si>
    <t>Сдельный наряд на выполненные работы 00000000401 от 31.08.2021 23:59:59
Сдельная зарплата</t>
  </si>
  <si>
    <t>Отражение зарплаты в регл учете 00000002133 от 30.09.2021 23:59:59</t>
  </si>
  <si>
    <t>Отражение зарплаты в регл учете 00000002138 от 30.09.2021 23:59:59</t>
  </si>
  <si>
    <t>Сдельный наряд на выполненные работы 00000000452 от 30.09.2021 23:59:59
Сдельная зарплата</t>
  </si>
  <si>
    <t>Отражение зарплаты в регл учете 00000002442 от 31.10.2021 23:59:59</t>
  </si>
  <si>
    <t>Отражение зарплаты в регл учете 00000002447 от 31.10.2021 23:59:59</t>
  </si>
  <si>
    <t>Сдельный наряд на выполненные работы 00000000476 от 31.10.2021 23:59:59
Сдельная зарплата</t>
  </si>
  <si>
    <t>Отражение зарплаты в регл учете 00000002775 от 30.11.2021 23:59:59</t>
  </si>
  <si>
    <t>Сдельный наряд на выполненные работы 00000000541 от 30.11.2021 23:59:59
Сдельная зарплата</t>
  </si>
  <si>
    <t>Отражение зарплаты в регл учете 00000002871 от 31.12.2021 23:59:59</t>
  </si>
  <si>
    <t>Сдельный наряд на выполненные работы 00000000594 от 31.12.2021 23:59:59
Сдельная зарплата</t>
  </si>
  <si>
    <t>Подразделения Равно "ЦЗ Ремонт и содержание УПП ст.Фабричная ГТК" И Статьи затрат В группе из списка "Социальный налог"</t>
  </si>
  <si>
    <t>Отражение зарплаты в регл учете 00000000119 от 31.01.2021 23:59:59
Байтышев Мырзабай Ташенович</t>
  </si>
  <si>
    <t>Социальный налог (103101)
Налог (взносы): начислено / уплачено
Налоговый комитет</t>
  </si>
  <si>
    <t>Отражение зарплаты в регл учете 00000000119 от 31.01.2021 23:59:59
Есжанов Рысбек Искакович</t>
  </si>
  <si>
    <t>Отражение зарплаты в регл учете 00000000119 от 31.01.2021 23:59:59
Борисов Федор Николаевич</t>
  </si>
  <si>
    <t>Отражение зарплаты в регл учете 00000000119 от 31.01.2021 23:59:59
Биятов Кайрат Жоламанович</t>
  </si>
  <si>
    <t>Отражение зарплаты в регл учете 00000000119 от 31.01.2021 23:59:59
Бачурин Юрий Петрович</t>
  </si>
  <si>
    <t>Отражение зарплаты в регл учете 00000000119 от 31.01.2021 23:59:59
Матковский Дмитрий Владимирович</t>
  </si>
  <si>
    <t>Отражение зарплаты в регл учете 00000000368 от 28.02.2021 23:59:59
Байтышев Мырзабай Ташенович</t>
  </si>
  <si>
    <t>Отражение зарплаты в регл учете 00000000368 от 28.02.2021 23:59:59
Борисов Федор Николаевич</t>
  </si>
  <si>
    <t>Отражение зарплаты в регл учете 00000000368 от 28.02.2021 23:59:59
Биятов Кайрат Жоламанович</t>
  </si>
  <si>
    <t>Отражение зарплаты в регл учете 00000000368 от 28.02.2021 23:59:59
Бачурин Юрий Петрович</t>
  </si>
  <si>
    <t>Отражение зарплаты в регл учете 00000000368 от 28.02.2021 23:59:59
Есжанов Рысбек Искакович</t>
  </si>
  <si>
    <t>Отражение зарплаты в регл учете 00000000368 от 28.02.2021 23:59:59
Матковский Дмитрий Владимирович</t>
  </si>
  <si>
    <t>Отражение зарплаты в регл учете 00000000617 от 31.03.2021 23:59:59
Борисов Федор Николаевич</t>
  </si>
  <si>
    <t>Отражение зарплаты в регл учете 00000000617 от 31.03.2021 23:59:59
Биятов Кайрат Жоламанович</t>
  </si>
  <si>
    <t>Отражение зарплаты в регл учете 00000000617 от 31.03.2021 23:59:59
Бачурин Юрий Петрович</t>
  </si>
  <si>
    <t>Отражение зарплаты в регл учете 00000000617 от 31.03.2021 23:59:59
Есжанов Рысбек Искакович</t>
  </si>
  <si>
    <t>Отражение зарплаты в регл учете 00000000617 от 31.03.2021 23:59:59
Матковский Дмитрий Владимирович</t>
  </si>
  <si>
    <t>Отражение зарплаты в регл учете 00000000877 от 30.04.2021 23:59:59
Бачурин Юрий Петрович</t>
  </si>
  <si>
    <t>Отражение зарплаты в регл учете 00000000877 от 30.04.2021 23:59:59
Есжанов Рысбек Искакович</t>
  </si>
  <si>
    <t>Отражение зарплаты в регл учете 00000000877 от 30.04.2021 23:59:59
Биятов Кайрат Жоламанович</t>
  </si>
  <si>
    <t>Отражение зарплаты в регл учете 00000000877 от 30.04.2021 23:59:59
Борисов Федор Николаевич</t>
  </si>
  <si>
    <t>Отражение зарплаты в регл учете 00000000877 от 30.04.2021 23:59:59
Матковский Дмитрий Владимирович</t>
  </si>
  <si>
    <t>Отражение зарплаты в регл учете 00000001119 от 31.05.2021 23:59:59
Борисов Федор Николаевич</t>
  </si>
  <si>
    <t>Отражение зарплаты в регл учете 00000001119 от 31.05.2021 23:59:59
Биятов Кайрат Жоламанович</t>
  </si>
  <si>
    <t>Отражение зарплаты в регл учете 00000001119 от 31.05.2021 23:59:59
Бачурин Юрий Петрович</t>
  </si>
  <si>
    <t>Отражение зарплаты в регл учете 00000001119 от 31.05.2021 23:59:59
Есжанов Рысбек Искакович</t>
  </si>
  <si>
    <t>Отражение зарплаты в регл учете 00000001119 от 31.05.2021 23:59:59
Матковский Дмитрий Владимирович</t>
  </si>
  <si>
    <t>Отражение зарплаты в регл учете 00000001387 от 30.06.2021 23:59:59
Борисов Федор Николаевич</t>
  </si>
  <si>
    <t>Отражение зарплаты в регл учете 00000001387 от 30.06.2021 23:59:59
Биятов Кайрат Жоламанович</t>
  </si>
  <si>
    <t>Отражение зарплаты в регл учете 00000001387 от 30.06.2021 23:59:59
Бачурин Юрий Петрович</t>
  </si>
  <si>
    <t>Отражение зарплаты в регл учете 00000001387 от 30.06.2021 23:59:59
Есжанов Рысбек Искакович</t>
  </si>
  <si>
    <t>Отражение зарплаты в регл учете 00000001387 от 30.06.2021 23:59:59
Матковский Дмитрий Владимирович</t>
  </si>
  <si>
    <t>Отражение зарплаты в регл учете 00000001727 от 31.07.2021 23:59:59
Байтышев Мырзабай Ташенович</t>
  </si>
  <si>
    <t>Отражение зарплаты в регл учете 00000001727 от 31.07.2021 23:59:59
Борисов Федор Николаевич</t>
  </si>
  <si>
    <t>Отражение зарплаты в регл учете 00000001727 от 31.07.2021 23:59:59
Биятов Кайрат Жоламанович</t>
  </si>
  <si>
    <t>Отражение зарплаты в регл учете 00000001727 от 31.07.2021 23:59:59
Есжанов Рысбек Искакович</t>
  </si>
  <si>
    <t>Отражение зарплаты в регл учете 00000001727 от 31.07.2021 23:59:59
Бачурин Юрий Петрович</t>
  </si>
  <si>
    <t>Отражение зарплаты в регл учете 00000001727 от 31.07.2021 23:59:59
Матковский Дмитрий Владимирович</t>
  </si>
  <si>
    <t>Отражение зарплаты в регл учете 00000001913 от 31.08.2021 23:59:59
Байтышев Мырзабай Ташенович</t>
  </si>
  <si>
    <t>Отражение зарплаты в регл учете 00000001913 от 31.08.2021 23:59:59
Биятов Кайрат Жоламанович</t>
  </si>
  <si>
    <t>Отражение зарплаты в регл учете 00000001913 от 31.08.2021 23:59:59
Бачурин Юрий Петрович</t>
  </si>
  <si>
    <t>Отражение зарплаты в регл учете 00000001913 от 31.08.2021 23:59:59
Матковский Дмитрий Владимирович</t>
  </si>
  <si>
    <t>Отражение зарплаты в регл учете 00000001918 от 31.08.2021 23:59:59
Борисов Федор Николаевич</t>
  </si>
  <si>
    <t>Отражение зарплаты в регл учете 00000001918 от 31.08.2021 23:59:59
Есжанов Рысбек Искакович</t>
  </si>
  <si>
    <t>Отражение зарплаты в регл учете 00000002133 от 30.09.2021 23:59:59
Байтышев Мырзабай Ташенович</t>
  </si>
  <si>
    <t>Отражение зарплаты в регл учете 00000002133 от 30.09.2021 23:59:59
Биятов Кайрат Жоламанович</t>
  </si>
  <si>
    <t>Отражение зарплаты в регл учете 00000002133 от 30.09.2021 23:59:59
Есжанов Рысбек Искакович</t>
  </si>
  <si>
    <t>Отражение зарплаты в регл учете 00000002133 от 30.09.2021 23:59:59
Бачурин Юрий Петрович</t>
  </si>
  <si>
    <t>Отражение зарплаты в регл учете 00000002133 от 30.09.2021 23:59:59
Матковский Дмитрий Владимирович</t>
  </si>
  <si>
    <t>Отражение зарплаты в регл учете 00000002138 от 30.09.2021 23:59:59
Борисов Федор Николаевич</t>
  </si>
  <si>
    <t>Отражение зарплаты в регл учете 00000002442 от 31.10.2021 23:59:59
Байтышев Мырзабай Ташенович</t>
  </si>
  <si>
    <t>Отражение зарплаты в регл учете 00000002442 от 31.10.2021 23:59:59
Биятов Кайрат Жоламанович</t>
  </si>
  <si>
    <t>Отражение зарплаты в регл учете 00000002442 от 31.10.2021 23:59:59
Есжанов Рысбек Искакович</t>
  </si>
  <si>
    <t>Отражение зарплаты в регл учете 00000002442 от 31.10.2021 23:59:59
Бачурин Юрий Петрович</t>
  </si>
  <si>
    <t>Отражение зарплаты в регл учете 00000002447 от 31.10.2021 23:59:59
Борисов Федор Николаевич</t>
  </si>
  <si>
    <t>Отражение зарплаты в регл учете 00000002447 от 31.10.2021 23:59:59
Матковский Дмитрий Владимирович</t>
  </si>
  <si>
    <t>Отражение зарплаты в регл учете 00000002775 от 30.11.2021 23:59:59
Байтышев Мырзабай Ташенович</t>
  </si>
  <si>
    <t>Отражение зарплаты в регл учете 00000002775 от 30.11.2021 23:59:59
Есжанов Рысбек Искакович</t>
  </si>
  <si>
    <t>Отражение зарплаты в регл учете 00000002775 от 30.11.2021 23:59:59
Борисов Федор Николаевич</t>
  </si>
  <si>
    <t>Отражение зарплаты в регл учете 00000002775 от 30.11.2021 23:59:59
Биятов Кайрат Жоламанович</t>
  </si>
  <si>
    <t>Отражение зарплаты в регл учете 00000002775 от 30.11.2021 23:59:59
Бачурин Юрий Петрович</t>
  </si>
  <si>
    <t>Отражение зарплаты в регл учете 00000002871 от 31.12.2021 23:59:59
Байтышев Мырзабай Ташенович</t>
  </si>
  <si>
    <t>Отражение зарплаты в регл учете 00000002871 от 31.12.2021 23:59:59
Есжанов Рысбек Искакович</t>
  </si>
  <si>
    <t>Отражение зарплаты в регл учете 00000002871 от 31.12.2021 23:59:59
Борисов Федор Николаевич</t>
  </si>
  <si>
    <t>Отражение зарплаты в регл учете 00000002871 от 31.12.2021 23:59:59
Биятов Кайрат Жоламанович</t>
  </si>
  <si>
    <t>Отражение зарплаты в регл учете 00000002871 от 31.12.2021 23:59:59
Бачурин Юрий Петрович</t>
  </si>
  <si>
    <t>Подразделения Равно "ЦЗ Ремонт и содержание УПП ст.Фабричная ГТК" И Статьи затрат В группе из списка "Социальные отчисления"</t>
  </si>
  <si>
    <t>ЦЗ Ремонт и содержание УПП ст.Фабричная ГТК
АСБЕСТ
Социальные отчисления</t>
  </si>
  <si>
    <t>Налог (взносы): начислено / уплачено
Байтышев Мырзабай Ташенович</t>
  </si>
  <si>
    <t>Налог (взносы): начислено / уплачено
Есжанов Рысбек Искакович</t>
  </si>
  <si>
    <t>Налог (взносы): начислено / уплачено
Борисов Федор Николаевич</t>
  </si>
  <si>
    <t>Налог (взносы): начислено / уплачено
Биятов Кайрат Жоламанович</t>
  </si>
  <si>
    <t>Налог (взносы): начислено / уплачено
Бачурин Юрий Петрович</t>
  </si>
  <si>
    <t>Налог (взносы): начислено / уплачено
Матковский Дмитрий Владимирович</t>
  </si>
  <si>
    <t xml:space="preserve">Налог (взносы): начислено / уплачено
Матковский Дмитрий Владимирович </t>
  </si>
  <si>
    <t>Налог (взносы): начислено / уплачено
Матковский Дмитрий Владимирович (25.10.2021)</t>
  </si>
  <si>
    <t>Подразделения Равно "ЦЗ Ремонт и содержание УПП ст.Фабричная ГТК" И Статьи затрат В группе из списка "Отчисления ОСМС"</t>
  </si>
  <si>
    <t>ЦЗ Ремонт и содержание УПП ст.Фабричная ГТК
АСБЕСТ
Отчисления ОСМС</t>
  </si>
  <si>
    <t>грузопере-возки,
тыс. тн.</t>
  </si>
  <si>
    <t>за период с 01.01.2021 года по 31.12.2021 года</t>
  </si>
  <si>
    <r>
      <rPr>
        <b/>
        <i/>
        <sz val="12"/>
        <rFont val="Times New Roman"/>
        <family val="1"/>
        <charset val="204"/>
      </rPr>
      <t>Примечание</t>
    </r>
    <r>
      <rPr>
        <i/>
        <sz val="12"/>
        <rFont val="Times New Roman"/>
        <family val="1"/>
        <charset val="204"/>
      </rPr>
      <t>: отчет сформирован в 1С УПП АО "Костанайские минералы"</t>
    </r>
  </si>
  <si>
    <t>согласно фактических затрат</t>
  </si>
  <si>
    <t>согласно фактического расхода материалов, в соответствии с заключенными договорами</t>
  </si>
  <si>
    <t>согласно фактически отработанному времени, утвержденных тарифных ставок, недостаточность затрат в тарифе</t>
  </si>
  <si>
    <t>согласно ставок социального налога</t>
  </si>
  <si>
    <t>согласно ставок медицинского страхования</t>
  </si>
  <si>
    <t>согласно амортизационных ставок. За счет амортизационных отчислений, согласно утвержденной инвест. программы  произведен кап.ремонт ж.д. перегона Джетыгара-Фабричная от стр. 1-29-31-47 - на сумму 12532,73 тыс.тнг., протяженность 0,2 км.</t>
  </si>
  <si>
    <t>согласно фактических объемов выполненных работ</t>
  </si>
  <si>
    <t>согласно фактической численности производственного персонала, требований техники безопасности и заключенных договоров, в соотвествии с Коллективным договором</t>
  </si>
  <si>
    <t>распределение затрат производится в соотвествии с утвержденной Методикой ведения раздельного учета затрат</t>
  </si>
  <si>
    <t>согласно налоговых ставок</t>
  </si>
  <si>
    <t>согласно фактических затрат, заключеных договоров</t>
  </si>
  <si>
    <t>увеличение объемов оказываемых услуг</t>
  </si>
  <si>
    <t>увеличение объемов оказываемых услуг на 35064,79 вагоно/км</t>
  </si>
  <si>
    <t>с 1.03.2021 года введен долгосрочный тариф на 2021-2025 годы 697,97 тенге, ранее дейстовал компенсирующий тариф 666,19 тенге</t>
  </si>
  <si>
    <t>Фактически
сложившиеся
показатели
тарифной сметы за 2021 год</t>
  </si>
  <si>
    <t>Предусмотрено в тарифной смете за весь период реализации проекта 2021-2025 гг</t>
  </si>
  <si>
    <t>Сумма налога
за 2021 год, 
тенге</t>
  </si>
  <si>
    <t>ед.измерения</t>
  </si>
  <si>
    <t>Предусмотрено в утвержденной тарифной смете</t>
  </si>
  <si>
    <t>Фактические показатели</t>
  </si>
  <si>
    <t>Отклонения</t>
  </si>
  <si>
    <t xml:space="preserve"> +/-</t>
  </si>
  <si>
    <t xml:space="preserve"> %</t>
  </si>
  <si>
    <t>Объем перевозимых грузов</t>
  </si>
  <si>
    <t>Доход от оказания регулируемой услуги</t>
  </si>
  <si>
    <t>Затраты на регулируемую услугу</t>
  </si>
  <si>
    <t>Себестомость</t>
  </si>
  <si>
    <t>Финансовый результат</t>
  </si>
  <si>
    <t>вагон*км</t>
  </si>
  <si>
    <t>тенге/вагон*км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</si>
</sst>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_р_."/>
    <numFmt numFmtId="165" formatCode="#,##0.00_р_."/>
    <numFmt numFmtId="166" formatCode="0.0%"/>
    <numFmt numFmtId="167" formatCode="#,##0.000_р_."/>
    <numFmt numFmtId="168" formatCode="#,##0.0"/>
    <numFmt numFmtId="169" formatCode="#,##0.0_р_."/>
    <numFmt numFmtId="170" formatCode="#,##0.00\ _₽"/>
    <numFmt numFmtId="171" formatCode="#,##0.0000000"/>
    <numFmt numFmtId="172" formatCode="0.0000000"/>
    <numFmt numFmtId="173" formatCode="0.0"/>
  </numFmts>
  <fonts count="45" x14ac:knownFonts="1"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i/>
      <sz val="12"/>
      <color theme="1"/>
      <name val="Times New Roman"/>
      <family val="1"/>
      <charset val="204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085"/>
      </left>
      <right/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/>
      <right/>
      <top/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0" fontId="10" fillId="0" borderId="0"/>
    <xf numFmtId="0" fontId="13" fillId="0" borderId="0"/>
    <xf numFmtId="0" fontId="9" fillId="0" borderId="0"/>
    <xf numFmtId="0" fontId="23" fillId="0" borderId="0"/>
  </cellStyleXfs>
  <cellXfs count="331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/>
    <xf numFmtId="0" fontId="2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/>
    <xf numFmtId="164" fontId="2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0" borderId="0" xfId="0" applyFont="1"/>
    <xf numFmtId="0" fontId="15" fillId="0" borderId="0" xfId="0" applyFont="1"/>
    <xf numFmtId="164" fontId="15" fillId="0" borderId="0" xfId="0" applyNumberFormat="1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3" borderId="26" xfId="0" applyFont="1" applyFill="1" applyBorder="1" applyAlignment="1">
      <alignment horizontal="center" vertical="top"/>
    </xf>
    <xf numFmtId="0" fontId="20" fillId="3" borderId="23" xfId="0" applyFont="1" applyFill="1" applyBorder="1" applyAlignment="1">
      <alignment horizontal="right" vertical="top" wrapText="1"/>
    </xf>
    <xf numFmtId="0" fontId="20" fillId="3" borderId="16" xfId="0" applyFont="1" applyFill="1" applyBorder="1" applyAlignment="1">
      <alignment horizontal="center" vertical="top"/>
    </xf>
    <xf numFmtId="2" fontId="20" fillId="3" borderId="27" xfId="0" applyNumberFormat="1" applyFont="1" applyFill="1" applyBorder="1" applyAlignment="1">
      <alignment horizontal="right" vertical="top" wrapText="1"/>
    </xf>
    <xf numFmtId="0" fontId="20" fillId="0" borderId="19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 wrapText="1"/>
    </xf>
    <xf numFmtId="1" fontId="20" fillId="0" borderId="19" xfId="0" applyNumberFormat="1" applyFont="1" applyBorder="1" applyAlignment="1">
      <alignment horizontal="left" vertical="top"/>
    </xf>
    <xf numFmtId="0" fontId="20" fillId="0" borderId="26" xfId="0" applyFont="1" applyBorder="1" applyAlignment="1">
      <alignment horizontal="center" vertical="top"/>
    </xf>
    <xf numFmtId="4" fontId="20" fillId="0" borderId="23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center" vertical="top"/>
    </xf>
    <xf numFmtId="0" fontId="20" fillId="0" borderId="27" xfId="0" applyFont="1" applyBorder="1" applyAlignment="1">
      <alignment horizontal="right" vertical="top" wrapText="1"/>
    </xf>
    <xf numFmtId="4" fontId="0" fillId="0" borderId="0" xfId="0" applyNumberFormat="1"/>
    <xf numFmtId="4" fontId="20" fillId="3" borderId="23" xfId="0" applyNumberFormat="1" applyFont="1" applyFill="1" applyBorder="1" applyAlignment="1">
      <alignment horizontal="right" vertical="top" wrapText="1"/>
    </xf>
    <xf numFmtId="0" fontId="18" fillId="2" borderId="23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7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3" fontId="3" fillId="0" borderId="0" xfId="0" applyNumberFormat="1" applyFont="1"/>
    <xf numFmtId="169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0" xfId="0" applyFont="1"/>
    <xf numFmtId="0" fontId="25" fillId="0" borderId="11" xfId="5" applyNumberFormat="1" applyFont="1" applyBorder="1" applyAlignment="1">
      <alignment horizontal="left" vertical="top" wrapText="1"/>
    </xf>
    <xf numFmtId="4" fontId="23" fillId="0" borderId="11" xfId="5" applyNumberFormat="1" applyFont="1" applyBorder="1" applyAlignment="1">
      <alignment horizontal="right" vertical="top" wrapText="1"/>
    </xf>
    <xf numFmtId="0" fontId="25" fillId="0" borderId="11" xfId="5" applyNumberFormat="1" applyFont="1" applyBorder="1" applyAlignment="1">
      <alignment horizontal="left" vertical="top" wrapText="1" indent="1"/>
    </xf>
    <xf numFmtId="0" fontId="23" fillId="0" borderId="11" xfId="5" applyNumberFormat="1" applyFont="1" applyBorder="1" applyAlignment="1">
      <alignment horizontal="left" vertical="top" wrapText="1" indent="2"/>
    </xf>
    <xf numFmtId="0" fontId="23" fillId="0" borderId="11" xfId="5" applyNumberFormat="1" applyFont="1" applyBorder="1" applyAlignment="1">
      <alignment horizontal="left" vertical="top" wrapText="1" indent="1"/>
    </xf>
    <xf numFmtId="4" fontId="26" fillId="0" borderId="0" xfId="0" applyNumberFormat="1" applyFont="1"/>
    <xf numFmtId="0" fontId="27" fillId="0" borderId="11" xfId="5" applyNumberFormat="1" applyFont="1" applyBorder="1" applyAlignment="1">
      <alignment horizontal="left" vertical="top" wrapText="1"/>
    </xf>
    <xf numFmtId="0" fontId="23" fillId="0" borderId="11" xfId="5" applyNumberFormat="1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27" fillId="0" borderId="11" xfId="5" applyNumberFormat="1" applyFont="1" applyBorder="1" applyAlignment="1">
      <alignment horizontal="left" vertical="top" wrapText="1" indent="1"/>
    </xf>
    <xf numFmtId="4" fontId="27" fillId="0" borderId="0" xfId="5" applyNumberFormat="1" applyFont="1" applyFill="1" applyBorder="1" applyAlignment="1">
      <alignment horizontal="right" vertical="top" wrapText="1"/>
    </xf>
    <xf numFmtId="0" fontId="0" fillId="0" borderId="0" xfId="0" applyBorder="1"/>
    <xf numFmtId="4" fontId="26" fillId="0" borderId="0" xfId="0" applyNumberFormat="1" applyFont="1" applyBorder="1"/>
    <xf numFmtId="4" fontId="27" fillId="0" borderId="0" xfId="5" applyNumberFormat="1" applyFont="1" applyBorder="1" applyAlignment="1">
      <alignment horizontal="right" vertical="top" wrapText="1"/>
    </xf>
    <xf numFmtId="4" fontId="23" fillId="0" borderId="0" xfId="5" applyNumberFormat="1" applyFont="1" applyFill="1" applyBorder="1" applyAlignment="1">
      <alignment horizontal="right" vertical="top" wrapText="1"/>
    </xf>
    <xf numFmtId="0" fontId="24" fillId="0" borderId="10" xfId="5" applyFont="1" applyBorder="1" applyAlignment="1">
      <alignment horizontal="left"/>
    </xf>
    <xf numFmtId="0" fontId="24" fillId="0" borderId="35" xfId="5" applyNumberFormat="1" applyFont="1" applyBorder="1" applyAlignment="1">
      <alignment horizontal="center" vertical="center"/>
    </xf>
    <xf numFmtId="0" fontId="18" fillId="0" borderId="29" xfId="5" applyNumberFormat="1" applyFont="1" applyBorder="1" applyAlignment="1">
      <alignment horizontal="center" vertical="center"/>
    </xf>
    <xf numFmtId="0" fontId="23" fillId="0" borderId="28" xfId="5" applyFont="1" applyBorder="1" applyAlignment="1">
      <alignment horizontal="left"/>
    </xf>
    <xf numFmtId="0" fontId="24" fillId="0" borderId="36" xfId="5" applyFont="1" applyBorder="1" applyAlignment="1">
      <alignment horizontal="left"/>
    </xf>
    <xf numFmtId="0" fontId="24" fillId="0" borderId="12" xfId="5" applyFont="1" applyBorder="1" applyAlignment="1">
      <alignment horizontal="left"/>
    </xf>
    <xf numFmtId="0" fontId="23" fillId="0" borderId="38" xfId="5" applyFont="1" applyBorder="1" applyAlignment="1">
      <alignment horizontal="left"/>
    </xf>
    <xf numFmtId="0" fontId="23" fillId="0" borderId="12" xfId="5" applyFont="1" applyBorder="1" applyAlignment="1">
      <alignment horizontal="left"/>
    </xf>
    <xf numFmtId="4" fontId="0" fillId="0" borderId="0" xfId="0" applyNumberFormat="1" applyBorder="1"/>
    <xf numFmtId="0" fontId="28" fillId="0" borderId="37" xfId="5" applyNumberFormat="1" applyFont="1" applyBorder="1" applyAlignment="1">
      <alignment horizontal="left" vertical="top" wrapText="1"/>
    </xf>
    <xf numFmtId="4" fontId="28" fillId="0" borderId="37" xfId="5" applyNumberFormat="1" applyFont="1" applyBorder="1" applyAlignment="1">
      <alignment horizontal="right" vertical="top" wrapText="1"/>
    </xf>
    <xf numFmtId="0" fontId="29" fillId="0" borderId="0" xfId="0" applyFont="1" applyAlignment="1">
      <alignment horizontal="left"/>
    </xf>
    <xf numFmtId="170" fontId="31" fillId="0" borderId="0" xfId="0" applyNumberFormat="1" applyFont="1"/>
    <xf numFmtId="170" fontId="31" fillId="0" borderId="0" xfId="0" applyNumberFormat="1" applyFont="1" applyAlignment="1">
      <alignment horizontal="right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169" fontId="4" fillId="0" borderId="39" xfId="0" applyNumberFormat="1" applyFont="1" applyBorder="1" applyAlignment="1">
      <alignment horizontal="center" vertical="center" wrapText="1"/>
    </xf>
    <xf numFmtId="169" fontId="4" fillId="0" borderId="34" xfId="0" applyNumberFormat="1" applyFont="1" applyBorder="1" applyAlignment="1">
      <alignment horizontal="center" vertical="center" wrapText="1"/>
    </xf>
    <xf numFmtId="169" fontId="5" fillId="0" borderId="4" xfId="0" applyNumberFormat="1" applyFont="1" applyBorder="1" applyAlignment="1">
      <alignment horizontal="center" vertical="center" wrapText="1"/>
    </xf>
    <xf numFmtId="169" fontId="4" fillId="0" borderId="13" xfId="0" applyNumberFormat="1" applyFont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169" fontId="5" fillId="4" borderId="1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9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8" fontId="3" fillId="0" borderId="0" xfId="0" applyNumberFormat="1" applyFont="1"/>
    <xf numFmtId="0" fontId="0" fillId="0" borderId="30" xfId="0" applyBorder="1"/>
    <xf numFmtId="4" fontId="0" fillId="0" borderId="31" xfId="0" applyNumberFormat="1" applyBorder="1"/>
    <xf numFmtId="0" fontId="0" fillId="0" borderId="3" xfId="0" applyBorder="1"/>
    <xf numFmtId="4" fontId="0" fillId="0" borderId="13" xfId="0" applyNumberFormat="1" applyBorder="1"/>
    <xf numFmtId="0" fontId="0" fillId="0" borderId="42" xfId="0" applyBorder="1"/>
    <xf numFmtId="4" fontId="0" fillId="0" borderId="43" xfId="0" applyNumberFormat="1" applyBorder="1"/>
    <xf numFmtId="0" fontId="32" fillId="0" borderId="1" xfId="0" applyFont="1" applyBorder="1"/>
    <xf numFmtId="4" fontId="32" fillId="0" borderId="15" xfId="0" applyNumberFormat="1" applyFont="1" applyBorder="1"/>
    <xf numFmtId="0" fontId="32" fillId="0" borderId="2" xfId="0" applyFont="1" applyBorder="1"/>
    <xf numFmtId="170" fontId="33" fillId="0" borderId="0" xfId="0" applyNumberFormat="1" applyFont="1"/>
    <xf numFmtId="170" fontId="33" fillId="0" borderId="0" xfId="0" applyNumberFormat="1" applyFont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30" xfId="0" applyFont="1" applyFill="1" applyBorder="1"/>
    <xf numFmtId="0" fontId="3" fillId="4" borderId="31" xfId="0" applyFont="1" applyFill="1" applyBorder="1"/>
    <xf numFmtId="0" fontId="3" fillId="4" borderId="32" xfId="0" applyFont="1" applyFill="1" applyBorder="1" applyAlignment="1">
      <alignment horizontal="center" vertical="center"/>
    </xf>
    <xf numFmtId="0" fontId="3" fillId="4" borderId="3" xfId="0" applyFont="1" applyFill="1" applyBorder="1"/>
    <xf numFmtId="0" fontId="3" fillId="4" borderId="13" xfId="0" applyFont="1" applyFill="1" applyBorder="1"/>
    <xf numFmtId="0" fontId="3" fillId="4" borderId="4" xfId="0" applyFont="1" applyFill="1" applyBorder="1" applyAlignment="1">
      <alignment horizontal="center" vertical="center"/>
    </xf>
    <xf numFmtId="0" fontId="3" fillId="4" borderId="42" xfId="0" applyFont="1" applyFill="1" applyBorder="1"/>
    <xf numFmtId="0" fontId="3" fillId="4" borderId="43" xfId="0" applyFont="1" applyFill="1" applyBorder="1"/>
    <xf numFmtId="0" fontId="3" fillId="4" borderId="4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1" fontId="3" fillId="0" borderId="0" xfId="0" applyNumberFormat="1" applyFont="1"/>
    <xf numFmtId="170" fontId="8" fillId="0" borderId="0" xfId="0" applyNumberFormat="1" applyFont="1"/>
    <xf numFmtId="170" fontId="8" fillId="0" borderId="0" xfId="0" applyNumberFormat="1" applyFont="1" applyAlignment="1">
      <alignment horizontal="left" indent="5"/>
    </xf>
    <xf numFmtId="170" fontId="8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/>
    <xf numFmtId="0" fontId="18" fillId="2" borderId="19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 vertical="top" wrapText="1"/>
    </xf>
    <xf numFmtId="0" fontId="34" fillId="0" borderId="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34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37" fillId="4" borderId="13" xfId="0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9" fillId="0" borderId="13" xfId="0" applyNumberFormat="1" applyFont="1" applyBorder="1" applyAlignment="1">
      <alignment horizontal="center"/>
    </xf>
    <xf numFmtId="4" fontId="34" fillId="4" borderId="13" xfId="0" applyNumberFormat="1" applyFont="1" applyFill="1" applyBorder="1" applyAlignment="1">
      <alignment horizontal="center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166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top" wrapText="1"/>
    </xf>
    <xf numFmtId="4" fontId="36" fillId="0" borderId="13" xfId="0" applyNumberFormat="1" applyFont="1" applyBorder="1" applyAlignment="1">
      <alignment horizontal="center"/>
    </xf>
    <xf numFmtId="3" fontId="38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27" fillId="0" borderId="0" xfId="0" applyFont="1" applyAlignment="1">
      <alignment horizontal="left"/>
    </xf>
    <xf numFmtId="0" fontId="18" fillId="2" borderId="19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 vertical="top" wrapText="1"/>
    </xf>
    <xf numFmtId="14" fontId="20" fillId="0" borderId="19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164" fontId="11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/>
    <xf numFmtId="0" fontId="4" fillId="0" borderId="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2" fontId="3" fillId="0" borderId="0" xfId="0" applyNumberFormat="1" applyFont="1"/>
    <xf numFmtId="4" fontId="5" fillId="0" borderId="13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/>
    </xf>
    <xf numFmtId="4" fontId="5" fillId="4" borderId="13" xfId="0" applyNumberFormat="1" applyFont="1" applyFill="1" applyBorder="1" applyAlignment="1">
      <alignment horizontal="center" wrapText="1"/>
    </xf>
    <xf numFmtId="4" fontId="3" fillId="0" borderId="0" xfId="0" applyNumberFormat="1" applyFont="1"/>
    <xf numFmtId="4" fontId="4" fillId="4" borderId="13" xfId="0" applyNumberFormat="1" applyFont="1" applyFill="1" applyBorder="1" applyAlignment="1">
      <alignment horizontal="center" wrapText="1"/>
    </xf>
    <xf numFmtId="4" fontId="8" fillId="0" borderId="4" xfId="0" applyNumberFormat="1" applyFont="1" applyBorder="1" applyAlignment="1">
      <alignment horizontal="center"/>
    </xf>
    <xf numFmtId="0" fontId="17" fillId="0" borderId="13" xfId="5" applyNumberFormat="1" applyFont="1" applyBorder="1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/>
    </xf>
    <xf numFmtId="0" fontId="22" fillId="0" borderId="0" xfId="0" applyFont="1"/>
    <xf numFmtId="0" fontId="18" fillId="2" borderId="23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 vertical="top" wrapText="1"/>
    </xf>
    <xf numFmtId="0" fontId="18" fillId="2" borderId="19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 vertical="top" wrapText="1"/>
    </xf>
    <xf numFmtId="0" fontId="18" fillId="2" borderId="23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 vertical="top" wrapText="1"/>
    </xf>
    <xf numFmtId="0" fontId="8" fillId="4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72" fontId="3" fillId="0" borderId="0" xfId="0" applyNumberFormat="1" applyFont="1"/>
    <xf numFmtId="169" fontId="2" fillId="0" borderId="0" xfId="0" applyNumberFormat="1" applyFont="1"/>
    <xf numFmtId="164" fontId="40" fillId="0" borderId="0" xfId="0" applyNumberFormat="1" applyFont="1" applyBorder="1" applyAlignment="1">
      <alignment horizontal="center" vertical="center" wrapText="1"/>
    </xf>
    <xf numFmtId="0" fontId="41" fillId="0" borderId="0" xfId="0" applyFont="1"/>
    <xf numFmtId="0" fontId="35" fillId="0" borderId="0" xfId="0" applyFont="1"/>
    <xf numFmtId="0" fontId="32" fillId="0" borderId="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4" xfId="0" applyBorder="1" applyAlignment="1">
      <alignment wrapText="1"/>
    </xf>
    <xf numFmtId="0" fontId="1" fillId="0" borderId="0" xfId="0" applyFont="1" applyAlignment="1">
      <alignment horizontal="left"/>
    </xf>
    <xf numFmtId="0" fontId="17" fillId="0" borderId="0" xfId="0" applyNumberFormat="1" applyFont="1" applyAlignment="1">
      <alignment horizontal="left" wrapText="1"/>
    </xf>
    <xf numFmtId="0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7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left" wrapText="1"/>
    </xf>
    <xf numFmtId="0" fontId="42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13" xfId="0" applyFont="1" applyBorder="1"/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wrapText="1"/>
    </xf>
    <xf numFmtId="167" fontId="5" fillId="0" borderId="13" xfId="0" applyNumberFormat="1" applyFont="1" applyFill="1" applyBorder="1" applyAlignment="1">
      <alignment horizontal="left" vertical="center" wrapText="1"/>
    </xf>
    <xf numFmtId="167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7" fillId="0" borderId="13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right" vertical="top" wrapText="1"/>
    </xf>
    <xf numFmtId="0" fontId="42" fillId="0" borderId="13" xfId="0" applyNumberFormat="1" applyFont="1" applyBorder="1" applyAlignment="1">
      <alignment horizontal="left" vertical="top" wrapText="1"/>
    </xf>
    <xf numFmtId="4" fontId="17" fillId="0" borderId="13" xfId="0" applyNumberFormat="1" applyFont="1" applyBorder="1" applyAlignment="1">
      <alignment horizontal="right" vertical="top" wrapText="1"/>
    </xf>
    <xf numFmtId="0" fontId="17" fillId="0" borderId="13" xfId="5" applyNumberFormat="1" applyFont="1" applyBorder="1" applyAlignment="1">
      <alignment horizontal="left" vertical="top" wrapText="1" indent="2"/>
    </xf>
    <xf numFmtId="0" fontId="17" fillId="0" borderId="13" xfId="0" applyNumberFormat="1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left" vertical="top" wrapText="1" indent="2"/>
    </xf>
    <xf numFmtId="4" fontId="17" fillId="4" borderId="13" xfId="0" applyNumberFormat="1" applyFont="1" applyFill="1" applyBorder="1" applyAlignment="1">
      <alignment horizontal="right" vertical="top" wrapText="1"/>
    </xf>
    <xf numFmtId="0" fontId="17" fillId="0" borderId="13" xfId="0" applyNumberFormat="1" applyFont="1" applyBorder="1" applyAlignment="1">
      <alignment horizontal="left" vertical="top" wrapText="1" indent="1"/>
    </xf>
    <xf numFmtId="0" fontId="8" fillId="0" borderId="3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" fontId="3" fillId="4" borderId="31" xfId="0" applyNumberFormat="1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horizontal="center" vertical="center"/>
    </xf>
    <xf numFmtId="4" fontId="3" fillId="4" borderId="43" xfId="0" applyNumberFormat="1" applyFont="1" applyFill="1" applyBorder="1" applyAlignment="1">
      <alignment horizontal="center" vertical="center"/>
    </xf>
    <xf numFmtId="4" fontId="8" fillId="4" borderId="15" xfId="0" applyNumberFormat="1" applyFont="1" applyFill="1" applyBorder="1" applyAlignment="1">
      <alignment horizontal="center" vertical="center"/>
    </xf>
    <xf numFmtId="4" fontId="3" fillId="4" borderId="31" xfId="0" applyNumberFormat="1" applyFont="1" applyFill="1" applyBorder="1" applyAlignment="1">
      <alignment horizontal="right" vertical="center"/>
    </xf>
    <xf numFmtId="4" fontId="3" fillId="4" borderId="13" xfId="0" applyNumberFormat="1" applyFont="1" applyFill="1" applyBorder="1" applyAlignment="1">
      <alignment horizontal="right" vertical="center"/>
    </xf>
    <xf numFmtId="4" fontId="3" fillId="4" borderId="43" xfId="0" applyNumberFormat="1" applyFont="1" applyFill="1" applyBorder="1" applyAlignment="1">
      <alignment horizontal="right" vertical="center"/>
    </xf>
    <xf numFmtId="4" fontId="8" fillId="4" borderId="15" xfId="0" applyNumberFormat="1" applyFont="1" applyFill="1" applyBorder="1" applyAlignment="1">
      <alignment horizontal="right" vertical="center"/>
    </xf>
    <xf numFmtId="4" fontId="3" fillId="4" borderId="31" xfId="0" applyNumberFormat="1" applyFont="1" applyFill="1" applyBorder="1" applyAlignment="1">
      <alignment horizontal="right"/>
    </xf>
    <xf numFmtId="4" fontId="3" fillId="4" borderId="13" xfId="0" applyNumberFormat="1" applyFont="1" applyFill="1" applyBorder="1" applyAlignment="1">
      <alignment horizontal="right"/>
    </xf>
    <xf numFmtId="4" fontId="3" fillId="4" borderId="43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4" fontId="44" fillId="0" borderId="13" xfId="0" applyNumberFormat="1" applyFont="1" applyBorder="1" applyAlignment="1">
      <alignment vertical="center"/>
    </xf>
    <xf numFmtId="173" fontId="44" fillId="0" borderId="13" xfId="0" applyNumberFormat="1" applyFont="1" applyBorder="1" applyAlignment="1">
      <alignment vertical="center"/>
    </xf>
    <xf numFmtId="2" fontId="44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2" fillId="0" borderId="0" xfId="0" applyFont="1" applyAlignment="1"/>
    <xf numFmtId="0" fontId="35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wrapText="1"/>
    </xf>
    <xf numFmtId="0" fontId="35" fillId="0" borderId="31" xfId="0" applyFont="1" applyBorder="1" applyAlignment="1">
      <alignment horizontal="center" wrapText="1"/>
    </xf>
    <xf numFmtId="0" fontId="20" fillId="3" borderId="19" xfId="0" applyFont="1" applyFill="1" applyBorder="1" applyAlignment="1">
      <alignment horizontal="left" vertical="top"/>
    </xf>
    <xf numFmtId="0" fontId="20" fillId="3" borderId="19" xfId="0" applyFont="1" applyFill="1" applyBorder="1" applyAlignment="1">
      <alignment horizontal="right" vertical="top"/>
    </xf>
    <xf numFmtId="0" fontId="18" fillId="2" borderId="16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right" vertical="top" wrapText="1"/>
    </xf>
    <xf numFmtId="0" fontId="20" fillId="0" borderId="23" xfId="0" applyFont="1" applyBorder="1" applyAlignment="1">
      <alignment horizontal="right" vertical="top" wrapText="1"/>
    </xf>
    <xf numFmtId="0" fontId="18" fillId="2" borderId="25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2" fontId="20" fillId="0" borderId="19" xfId="0" applyNumberFormat="1" applyFont="1" applyBorder="1" applyAlignment="1">
      <alignment horizontal="right" vertical="top" wrapText="1"/>
    </xf>
    <xf numFmtId="4" fontId="20" fillId="3" borderId="19" xfId="0" applyNumberFormat="1" applyFont="1" applyFill="1" applyBorder="1" applyAlignment="1">
      <alignment horizontal="right" vertical="top" wrapText="1"/>
    </xf>
    <xf numFmtId="2" fontId="20" fillId="3" borderId="19" xfId="0" applyNumberFormat="1" applyFont="1" applyFill="1" applyBorder="1" applyAlignment="1">
      <alignment horizontal="right" vertical="top" wrapText="1"/>
    </xf>
    <xf numFmtId="0" fontId="0" fillId="0" borderId="22" xfId="0" applyBorder="1" applyAlignment="1">
      <alignment horizontal="left" wrapText="1"/>
    </xf>
    <xf numFmtId="4" fontId="20" fillId="0" borderId="26" xfId="0" applyNumberFormat="1" applyFont="1" applyBorder="1" applyAlignment="1">
      <alignment horizontal="right" vertical="top" wrapText="1"/>
    </xf>
    <xf numFmtId="4" fontId="20" fillId="0" borderId="23" xfId="0" applyNumberFormat="1" applyFont="1" applyBorder="1" applyAlignment="1">
      <alignment horizontal="right" vertical="top" wrapText="1"/>
    </xf>
    <xf numFmtId="0" fontId="20" fillId="0" borderId="26" xfId="0" applyFont="1" applyBorder="1" applyAlignment="1">
      <alignment horizontal="right" vertical="top" wrapText="1"/>
    </xf>
    <xf numFmtId="2" fontId="20" fillId="0" borderId="26" xfId="0" applyNumberFormat="1" applyFont="1" applyBorder="1" applyAlignment="1">
      <alignment horizontal="right" vertical="top" wrapText="1"/>
    </xf>
    <xf numFmtId="2" fontId="20" fillId="0" borderId="23" xfId="0" applyNumberFormat="1" applyFont="1" applyBorder="1" applyAlignment="1">
      <alignment horizontal="right" vertical="top" wrapText="1"/>
    </xf>
    <xf numFmtId="4" fontId="21" fillId="0" borderId="19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 10" xfId="3" xr:uid="{00000000-0005-0000-0000-000001000000}"/>
    <cellStyle name="Обычный 11" xfId="1" xr:uid="{00000000-0005-0000-0000-000002000000}"/>
    <cellStyle name="Обычный 2" xfId="2" xr:uid="{00000000-0005-0000-0000-000003000000}"/>
    <cellStyle name="Обычный 3" xfId="4" xr:uid="{00000000-0005-0000-0000-000004000000}"/>
    <cellStyle name="Обычный_общцех расш" xfId="5" xr:uid="{00000000-0005-0000-0000-000005000000}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1394733</xdr:colOff>
      <xdr:row>0</xdr:row>
      <xdr:rowOff>81146</xdr:rowOff>
    </xdr:from>
    <xdr:to>
      <xdr:col>8</xdr:col>
      <xdr:colOff>1440089</xdr:colOff>
      <xdr:row>4</xdr:row>
      <xdr:rowOff>129989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8304" y="81146"/>
          <a:ext cx="9184821" cy="865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9525</xdr:rowOff>
    </xdr:from>
    <xdr:to>
      <xdr:col>9</xdr:col>
      <xdr:colOff>57150</xdr:colOff>
      <xdr:row>4</xdr:row>
      <xdr:rowOff>102377</xdr:rowOff>
    </xdr:to>
    <xdr:pic>
      <xdr:nvPicPr>
        <xdr:cNvPr id="3" name="Рисунок 2" descr="C:\Users\Disigner\Desktop\комбинат письмо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47625"/>
          <a:ext cx="7724774" cy="692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</xdr:colOff>
      <xdr:row>1</xdr:row>
      <xdr:rowOff>9525</xdr:rowOff>
    </xdr:from>
    <xdr:to>
      <xdr:col>7</xdr:col>
      <xdr:colOff>952500</xdr:colOff>
      <xdr:row>4</xdr:row>
      <xdr:rowOff>102377</xdr:rowOff>
    </xdr:to>
    <xdr:pic>
      <xdr:nvPicPr>
        <xdr:cNvPr id="4" name="Рисунок 3" descr="C:\Users\Disigner\Desktop\комбинат письмо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47625"/>
          <a:ext cx="7648574" cy="692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3</xdr:col>
      <xdr:colOff>9525</xdr:colOff>
      <xdr:row>4</xdr:row>
      <xdr:rowOff>0</xdr:rowOff>
    </xdr:to>
    <xdr:pic>
      <xdr:nvPicPr>
        <xdr:cNvPr id="3" name="Рисунок 1" descr="C:\Users\Disigner\Desktop\комбинат письмо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5600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962025</xdr:colOff>
      <xdr:row>4</xdr:row>
      <xdr:rowOff>9525</xdr:rowOff>
    </xdr:to>
    <xdr:pic>
      <xdr:nvPicPr>
        <xdr:cNvPr id="3" name="Рисунок 2" descr="C:\Users\Disigner\Desktop\комбинат письмо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85344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0</xdr:row>
      <xdr:rowOff>47625</xdr:rowOff>
    </xdr:from>
    <xdr:to>
      <xdr:col>5</xdr:col>
      <xdr:colOff>9525</xdr:colOff>
      <xdr:row>3</xdr:row>
      <xdr:rowOff>167550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3" y="47625"/>
          <a:ext cx="5467352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38100</xdr:rowOff>
    </xdr:from>
    <xdr:to>
      <xdr:col>2</xdr:col>
      <xdr:colOff>1464226</xdr:colOff>
      <xdr:row>5</xdr:row>
      <xdr:rowOff>20685</xdr:rowOff>
    </xdr:to>
    <xdr:pic>
      <xdr:nvPicPr>
        <xdr:cNvPr id="3" name="Рисунок 1" descr="C:\Users\Disigner\Desktop\комбинат письмо.jp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6" y="38100"/>
          <a:ext cx="5760000" cy="69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76198</xdr:rowOff>
    </xdr:from>
    <xdr:to>
      <xdr:col>4</xdr:col>
      <xdr:colOff>1310850</xdr:colOff>
      <xdr:row>4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76198"/>
          <a:ext cx="5940000" cy="76200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9525</xdr:rowOff>
    </xdr:from>
    <xdr:to>
      <xdr:col>7</xdr:col>
      <xdr:colOff>412724</xdr:colOff>
      <xdr:row>4</xdr:row>
      <xdr:rowOff>56543</xdr:rowOff>
    </xdr:to>
    <xdr:pic>
      <xdr:nvPicPr>
        <xdr:cNvPr id="2" name="Рисунок 1" descr="C:\Users\Disigner\Desktop\комбинат письмо.jp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" y="66675"/>
          <a:ext cx="6804000" cy="64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I52"/>
  <sheetViews>
    <sheetView tabSelected="1" zoomScale="84" zoomScaleNormal="84" workbookViewId="0">
      <selection activeCell="E26" sqref="E26"/>
    </sheetView>
  </sheetViews>
  <sheetFormatPr defaultColWidth="9" defaultRowHeight="15.75" x14ac:dyDescent="0.25"/>
  <cols>
    <col min="1" max="1" width="0.5" style="1" customWidth="1"/>
    <col min="2" max="2" width="5.5" style="1" customWidth="1"/>
    <col min="3" max="3" width="47" style="1" customWidth="1"/>
    <col min="4" max="4" width="14.375" style="1" customWidth="1"/>
    <col min="5" max="5" width="17.625" style="1" customWidth="1"/>
    <col min="6" max="7" width="16.625" style="1" customWidth="1"/>
    <col min="8" max="8" width="7.625" style="1" customWidth="1"/>
    <col min="9" max="9" width="51.625" style="3" customWidth="1"/>
    <col min="10" max="10" width="0.5" style="1" customWidth="1"/>
    <col min="11" max="16384" width="9" style="1"/>
  </cols>
  <sheetData>
    <row r="5" spans="2:9" x14ac:dyDescent="0.25">
      <c r="B5" s="287"/>
      <c r="C5" s="287"/>
      <c r="D5" s="287"/>
      <c r="E5" s="287"/>
      <c r="F5" s="287"/>
      <c r="G5" s="287"/>
      <c r="H5" s="287"/>
      <c r="I5" s="287"/>
    </row>
    <row r="6" spans="2:9" ht="9.9499999999999993" customHeight="1" x14ac:dyDescent="0.25">
      <c r="B6" s="287"/>
      <c r="C6" s="287"/>
      <c r="D6" s="287"/>
      <c r="E6" s="287"/>
      <c r="F6" s="287"/>
      <c r="G6" s="287"/>
      <c r="H6" s="287"/>
      <c r="I6" s="287"/>
    </row>
    <row r="7" spans="2:9" x14ac:dyDescent="0.25">
      <c r="B7" s="288" t="s">
        <v>39</v>
      </c>
      <c r="C7" s="288"/>
      <c r="D7" s="288"/>
      <c r="E7" s="288"/>
      <c r="F7" s="288"/>
      <c r="G7" s="288"/>
      <c r="H7" s="288"/>
      <c r="I7" s="288"/>
    </row>
    <row r="8" spans="2:9" x14ac:dyDescent="0.25">
      <c r="B8" s="285" t="s">
        <v>34</v>
      </c>
      <c r="C8" s="285"/>
      <c r="D8" s="285"/>
      <c r="E8" s="285"/>
      <c r="F8" s="285"/>
      <c r="G8" s="285"/>
      <c r="H8" s="285"/>
      <c r="I8" s="285"/>
    </row>
    <row r="9" spans="2:9" x14ac:dyDescent="0.25">
      <c r="B9" s="285" t="s">
        <v>253</v>
      </c>
      <c r="C9" s="285"/>
      <c r="D9" s="285"/>
      <c r="E9" s="285"/>
      <c r="F9" s="285"/>
      <c r="G9" s="285"/>
      <c r="H9" s="285"/>
      <c r="I9" s="285"/>
    </row>
    <row r="10" spans="2:9" x14ac:dyDescent="0.25">
      <c r="B10" s="9" t="s">
        <v>40</v>
      </c>
      <c r="D10" s="8"/>
      <c r="E10" s="122"/>
      <c r="F10" s="8"/>
      <c r="G10" s="8"/>
      <c r="H10" s="8"/>
      <c r="I10" s="8"/>
    </row>
    <row r="11" spans="2:9" x14ac:dyDescent="0.25">
      <c r="B11" s="9" t="s">
        <v>379</v>
      </c>
      <c r="D11" s="8"/>
      <c r="E11" s="122"/>
      <c r="F11" s="8"/>
      <c r="G11" s="121"/>
      <c r="H11" s="8"/>
      <c r="I11" s="8"/>
    </row>
    <row r="12" spans="2:9" ht="9.9499999999999993" customHeight="1" x14ac:dyDescent="0.25">
      <c r="B12" s="5"/>
      <c r="C12" s="5"/>
      <c r="D12" s="5"/>
      <c r="E12" s="122"/>
      <c r="F12" s="5"/>
      <c r="G12" s="5"/>
      <c r="H12" s="5"/>
      <c r="I12" s="5"/>
    </row>
    <row r="13" spans="2:9" s="2" customFormat="1" ht="94.5" x14ac:dyDescent="0.25">
      <c r="B13" s="239" t="s">
        <v>0</v>
      </c>
      <c r="C13" s="240" t="s">
        <v>1</v>
      </c>
      <c r="D13" s="239" t="s">
        <v>2</v>
      </c>
      <c r="E13" s="239" t="s">
        <v>594</v>
      </c>
      <c r="F13" s="241" t="s">
        <v>284</v>
      </c>
      <c r="G13" s="241" t="s">
        <v>593</v>
      </c>
      <c r="H13" s="239" t="s">
        <v>32</v>
      </c>
      <c r="I13" s="241" t="s">
        <v>33</v>
      </c>
    </row>
    <row r="14" spans="2:9" s="2" customFormat="1" ht="31.5" x14ac:dyDescent="0.25">
      <c r="B14" s="140" t="s">
        <v>3</v>
      </c>
      <c r="C14" s="139" t="s">
        <v>279</v>
      </c>
      <c r="D14" s="140" t="s">
        <v>4</v>
      </c>
      <c r="E14" s="131">
        <f>E16+E19+E27+E26+E30</f>
        <v>527684.57999999996</v>
      </c>
      <c r="F14" s="131">
        <f>F16+F19+F27+F26+F30</f>
        <v>97561.06</v>
      </c>
      <c r="G14" s="131">
        <f>G16+G19+G27+G26+G30</f>
        <v>110881.10803000002</v>
      </c>
      <c r="H14" s="242">
        <f>G14/F14*100-100</f>
        <v>13.65303742087265</v>
      </c>
      <c r="I14" s="232" t="s">
        <v>579</v>
      </c>
    </row>
    <row r="15" spans="2:9" s="2" customFormat="1" x14ac:dyDescent="0.25">
      <c r="B15" s="32"/>
      <c r="C15" s="33" t="s">
        <v>7</v>
      </c>
      <c r="D15" s="32"/>
      <c r="E15" s="132"/>
      <c r="F15" s="132"/>
      <c r="G15" s="132"/>
      <c r="H15" s="242"/>
      <c r="I15" s="232"/>
    </row>
    <row r="16" spans="2:9" s="2" customFormat="1" x14ac:dyDescent="0.25">
      <c r="B16" s="140">
        <v>1</v>
      </c>
      <c r="C16" s="139" t="s">
        <v>96</v>
      </c>
      <c r="D16" s="140" t="s">
        <v>4</v>
      </c>
      <c r="E16" s="131">
        <f>SUM(E18:E18)</f>
        <v>327584.23</v>
      </c>
      <c r="F16" s="131">
        <f>SUM(F18:F18)</f>
        <v>60606.8</v>
      </c>
      <c r="G16" s="131">
        <f>SUM(G18:G18)</f>
        <v>58918.653100000003</v>
      </c>
      <c r="H16" s="243">
        <f>G16/F16*100-100</f>
        <v>-2.7854084030174846</v>
      </c>
      <c r="I16" s="232" t="s">
        <v>579</v>
      </c>
    </row>
    <row r="17" spans="2:9" s="2" customFormat="1" x14ac:dyDescent="0.25">
      <c r="B17" s="32"/>
      <c r="C17" s="33" t="s">
        <v>97</v>
      </c>
      <c r="D17" s="32"/>
      <c r="E17" s="132"/>
      <c r="F17" s="132"/>
      <c r="G17" s="132"/>
      <c r="H17" s="242"/>
      <c r="I17" s="233"/>
    </row>
    <row r="18" spans="2:9" s="2" customFormat="1" ht="31.5" x14ac:dyDescent="0.25">
      <c r="B18" s="32" t="s">
        <v>5</v>
      </c>
      <c r="C18" s="33" t="s">
        <v>98</v>
      </c>
      <c r="D18" s="32" t="s">
        <v>4</v>
      </c>
      <c r="E18" s="133">
        <f>утв.смета!E20</f>
        <v>327584.23</v>
      </c>
      <c r="F18" s="133">
        <f>утв.смета!F20</f>
        <v>60606.8</v>
      </c>
      <c r="G18" s="133">
        <f>материалы!E200/1000</f>
        <v>58918.653100000003</v>
      </c>
      <c r="H18" s="243">
        <f>G18/F18*100-100</f>
        <v>-2.7854084030174846</v>
      </c>
      <c r="I18" s="234" t="s">
        <v>580</v>
      </c>
    </row>
    <row r="19" spans="2:9" s="2" customFormat="1" x14ac:dyDescent="0.25">
      <c r="B19" s="140">
        <v>2</v>
      </c>
      <c r="C19" s="139" t="s">
        <v>6</v>
      </c>
      <c r="D19" s="140" t="s">
        <v>4</v>
      </c>
      <c r="E19" s="131">
        <f>E21+E24+E25+0.01</f>
        <v>36399.86</v>
      </c>
      <c r="F19" s="131">
        <f>F21+F24+F25</f>
        <v>6667.81</v>
      </c>
      <c r="G19" s="131">
        <f>G21+G24+G25</f>
        <v>11603.31882</v>
      </c>
      <c r="H19" s="243">
        <f t="shared" ref="H19:H44" si="0">G19/F19*100-100</f>
        <v>74.019937880653458</v>
      </c>
      <c r="I19" s="235"/>
    </row>
    <row r="20" spans="2:9" s="2" customFormat="1" x14ac:dyDescent="0.25">
      <c r="B20" s="32"/>
      <c r="C20" s="33" t="s">
        <v>7</v>
      </c>
      <c r="D20" s="32"/>
      <c r="E20" s="132"/>
      <c r="F20" s="132"/>
      <c r="G20" s="132"/>
      <c r="H20" s="243"/>
      <c r="I20" s="244"/>
    </row>
    <row r="21" spans="2:9" s="2" customFormat="1" ht="47.25" x14ac:dyDescent="0.25">
      <c r="B21" s="32" t="s">
        <v>8</v>
      </c>
      <c r="C21" s="33" t="s">
        <v>103</v>
      </c>
      <c r="D21" s="32" t="s">
        <v>4</v>
      </c>
      <c r="E21" s="132">
        <f>утв.смета!E23</f>
        <v>32600.660000000003</v>
      </c>
      <c r="F21" s="132">
        <f>утв.смета!F23</f>
        <v>6031.49</v>
      </c>
      <c r="G21" s="132">
        <f>зарплата!E74/1000</f>
        <v>10495.365900000001</v>
      </c>
      <c r="H21" s="243">
        <f t="shared" si="0"/>
        <v>74.009505113993413</v>
      </c>
      <c r="I21" s="234" t="s">
        <v>581</v>
      </c>
    </row>
    <row r="22" spans="2:9" s="2" customFormat="1" x14ac:dyDescent="0.25">
      <c r="B22" s="135"/>
      <c r="C22" s="134" t="s">
        <v>10</v>
      </c>
      <c r="D22" s="135" t="s">
        <v>11</v>
      </c>
      <c r="E22" s="136">
        <f>утв.смета!E24</f>
        <v>5.14</v>
      </c>
      <c r="F22" s="136">
        <v>5.14</v>
      </c>
      <c r="G22" s="136">
        <v>5.14</v>
      </c>
      <c r="H22" s="243">
        <f t="shared" si="0"/>
        <v>0</v>
      </c>
      <c r="I22" s="232"/>
    </row>
    <row r="23" spans="2:9" s="2" customFormat="1" x14ac:dyDescent="0.25">
      <c r="B23" s="135"/>
      <c r="C23" s="134" t="s">
        <v>259</v>
      </c>
      <c r="D23" s="135" t="s">
        <v>9</v>
      </c>
      <c r="E23" s="168">
        <f>утв.смета!E25</f>
        <v>105709.0142671855</v>
      </c>
      <c r="F23" s="168">
        <f>F21/F22*1000/12</f>
        <v>97786.802853437082</v>
      </c>
      <c r="G23" s="168">
        <f>G21/G22*1000/12</f>
        <v>170158.3317120623</v>
      </c>
      <c r="H23" s="242">
        <f t="shared" si="0"/>
        <v>74.009505113993441</v>
      </c>
      <c r="I23" s="234"/>
    </row>
    <row r="24" spans="2:9" s="2" customFormat="1" x14ac:dyDescent="0.25">
      <c r="B24" s="32" t="s">
        <v>12</v>
      </c>
      <c r="C24" s="33" t="s">
        <v>260</v>
      </c>
      <c r="D24" s="32" t="s">
        <v>4</v>
      </c>
      <c r="E24" s="132">
        <f>утв.смета!E26</f>
        <v>2881.49</v>
      </c>
      <c r="F24" s="132">
        <f>утв.смета!F26</f>
        <v>515.69000000000005</v>
      </c>
      <c r="G24" s="132">
        <f>(соц.налог!E80+соц.отч!E79)/1000</f>
        <v>897.87557000000004</v>
      </c>
      <c r="H24" s="242">
        <f t="shared" si="0"/>
        <v>74.111495278170992</v>
      </c>
      <c r="I24" s="234" t="s">
        <v>582</v>
      </c>
    </row>
    <row r="25" spans="2:9" s="2" customFormat="1" x14ac:dyDescent="0.25">
      <c r="B25" s="32" t="s">
        <v>261</v>
      </c>
      <c r="C25" s="33" t="s">
        <v>262</v>
      </c>
      <c r="D25" s="32" t="s">
        <v>4</v>
      </c>
      <c r="E25" s="132">
        <f>утв.смета!E27</f>
        <v>917.69999999999993</v>
      </c>
      <c r="F25" s="132">
        <f>утв.смета!F27</f>
        <v>120.63</v>
      </c>
      <c r="G25" s="132">
        <f>'осмс
'!L81/1000</f>
        <v>210.07735</v>
      </c>
      <c r="H25" s="243">
        <f t="shared" si="0"/>
        <v>74.150169941142337</v>
      </c>
      <c r="I25" s="234" t="s">
        <v>583</v>
      </c>
    </row>
    <row r="26" spans="2:9" s="2" customFormat="1" ht="78.75" x14ac:dyDescent="0.25">
      <c r="B26" s="140">
        <v>3</v>
      </c>
      <c r="C26" s="139" t="s">
        <v>280</v>
      </c>
      <c r="D26" s="140" t="s">
        <v>4</v>
      </c>
      <c r="E26" s="137">
        <f>утв.смета!E28</f>
        <v>38799.89</v>
      </c>
      <c r="F26" s="137">
        <f>утв.смета!F28</f>
        <v>7178.42</v>
      </c>
      <c r="G26" s="137">
        <f>аморт!E116/1000</f>
        <v>17086.192500000001</v>
      </c>
      <c r="H26" s="243">
        <f t="shared" si="0"/>
        <v>138.02163289414665</v>
      </c>
      <c r="I26" s="234" t="s">
        <v>584</v>
      </c>
    </row>
    <row r="27" spans="2:9" s="2" customFormat="1" x14ac:dyDescent="0.25">
      <c r="B27" s="140">
        <v>4</v>
      </c>
      <c r="C27" s="139" t="s">
        <v>105</v>
      </c>
      <c r="D27" s="140" t="s">
        <v>4</v>
      </c>
      <c r="E27" s="138">
        <f>SUM(E29:E29)</f>
        <v>122582.43</v>
      </c>
      <c r="F27" s="138">
        <f>SUM(F29:F29)</f>
        <v>22679.14</v>
      </c>
      <c r="G27" s="138">
        <f>SUM(G29:G29)</f>
        <v>22850.60238</v>
      </c>
      <c r="H27" s="243">
        <f t="shared" si="0"/>
        <v>0.75603563450819422</v>
      </c>
      <c r="I27" s="234" t="s">
        <v>585</v>
      </c>
    </row>
    <row r="28" spans="2:9" s="2" customFormat="1" x14ac:dyDescent="0.25">
      <c r="B28" s="32"/>
      <c r="C28" s="33" t="s">
        <v>7</v>
      </c>
      <c r="D28" s="32"/>
      <c r="E28" s="132"/>
      <c r="F28" s="132"/>
      <c r="G28" s="132"/>
      <c r="H28" s="243"/>
      <c r="I28" s="235"/>
    </row>
    <row r="29" spans="2:9" s="2" customFormat="1" x14ac:dyDescent="0.25">
      <c r="B29" s="32" t="s">
        <v>14</v>
      </c>
      <c r="C29" s="33" t="s">
        <v>264</v>
      </c>
      <c r="D29" s="32" t="s">
        <v>4</v>
      </c>
      <c r="E29" s="132">
        <f>утв.смета!E31</f>
        <v>122582.43</v>
      </c>
      <c r="F29" s="132">
        <f>утв.смета!F31</f>
        <v>22679.14</v>
      </c>
      <c r="G29" s="132">
        <f>('тр.ус.неэл.'!E20+'тр.усл.УММ'!E58)/1000</f>
        <v>22850.60238</v>
      </c>
      <c r="H29" s="243">
        <f t="shared" si="0"/>
        <v>0.75603563450819422</v>
      </c>
      <c r="I29" s="235" t="s">
        <v>585</v>
      </c>
    </row>
    <row r="30" spans="2:9" s="2" customFormat="1" x14ac:dyDescent="0.25">
      <c r="B30" s="140">
        <v>5</v>
      </c>
      <c r="C30" s="139" t="s">
        <v>128</v>
      </c>
      <c r="D30" s="140" t="s">
        <v>4</v>
      </c>
      <c r="E30" s="131">
        <f>SUM(E32:E33)</f>
        <v>2318.17</v>
      </c>
      <c r="F30" s="131">
        <f>SUM(F32:F33)</f>
        <v>428.89</v>
      </c>
      <c r="G30" s="131">
        <f>SUM(G32:G33)</f>
        <v>422.34123</v>
      </c>
      <c r="H30" s="243">
        <f t="shared" si="0"/>
        <v>-1.5269113292452658</v>
      </c>
      <c r="I30" s="235"/>
    </row>
    <row r="31" spans="2:9" s="2" customFormat="1" x14ac:dyDescent="0.25">
      <c r="B31" s="32"/>
      <c r="C31" s="33" t="s">
        <v>7</v>
      </c>
      <c r="D31" s="32"/>
      <c r="E31" s="132"/>
      <c r="F31" s="132"/>
      <c r="G31" s="132"/>
      <c r="H31" s="243"/>
      <c r="I31" s="235"/>
    </row>
    <row r="32" spans="2:9" s="2" customFormat="1" ht="63" x14ac:dyDescent="0.25">
      <c r="B32" s="32" t="s">
        <v>15</v>
      </c>
      <c r="C32" s="33" t="s">
        <v>265</v>
      </c>
      <c r="D32" s="32" t="s">
        <v>4</v>
      </c>
      <c r="E32" s="132">
        <f>утв.смета!E34</f>
        <v>2318.17</v>
      </c>
      <c r="F32" s="132">
        <f>утв.смета!F34</f>
        <v>428.89</v>
      </c>
      <c r="G32" s="132">
        <f>('ОТ и ТБ сп.одж.'!L50+'ОТ и ТБ медосм'!L11)/1000</f>
        <v>422.34123</v>
      </c>
      <c r="H32" s="243">
        <f t="shared" si="0"/>
        <v>-1.5269113292452658</v>
      </c>
      <c r="I32" s="234" t="s">
        <v>586</v>
      </c>
    </row>
    <row r="33" spans="2:9" s="2" customFormat="1" x14ac:dyDescent="0.25">
      <c r="B33" s="32" t="s">
        <v>263</v>
      </c>
      <c r="C33" s="33" t="s">
        <v>266</v>
      </c>
      <c r="D33" s="32" t="s">
        <v>4</v>
      </c>
      <c r="E33" s="132">
        <f>утв.смета!E35</f>
        <v>0</v>
      </c>
      <c r="F33" s="132">
        <v>0</v>
      </c>
      <c r="G33" s="132">
        <v>0</v>
      </c>
      <c r="H33" s="243"/>
      <c r="I33" s="233"/>
    </row>
    <row r="34" spans="2:9" s="2" customFormat="1" ht="47.25" x14ac:dyDescent="0.25">
      <c r="B34" s="140" t="s">
        <v>16</v>
      </c>
      <c r="C34" s="139" t="s">
        <v>17</v>
      </c>
      <c r="D34" s="140" t="s">
        <v>4</v>
      </c>
      <c r="E34" s="131">
        <f>SUM(E36:E38)+0.01</f>
        <v>1449770.9700000002</v>
      </c>
      <c r="F34" s="131">
        <f>SUM(F36:F38)</f>
        <v>268224.08</v>
      </c>
      <c r="G34" s="131">
        <f>SUM(G36:G38)</f>
        <v>341826.94914161932</v>
      </c>
      <c r="H34" s="242">
        <f t="shared" si="0"/>
        <v>27.440813345923033</v>
      </c>
      <c r="I34" s="235" t="s">
        <v>587</v>
      </c>
    </row>
    <row r="35" spans="2:9" s="2" customFormat="1" x14ac:dyDescent="0.25">
      <c r="B35" s="32"/>
      <c r="C35" s="33" t="s">
        <v>7</v>
      </c>
      <c r="D35" s="32"/>
      <c r="E35" s="132"/>
      <c r="F35" s="132"/>
      <c r="G35" s="132"/>
      <c r="H35" s="242"/>
      <c r="I35" s="233"/>
    </row>
    <row r="36" spans="2:9" s="2" customFormat="1" ht="47.25" x14ac:dyDescent="0.25">
      <c r="B36" s="140">
        <v>6</v>
      </c>
      <c r="C36" s="139" t="s">
        <v>18</v>
      </c>
      <c r="D36" s="140" t="s">
        <v>4</v>
      </c>
      <c r="E36" s="138">
        <f>утв.смета!E38</f>
        <v>1088255.4200000002</v>
      </c>
      <c r="F36" s="138">
        <f>утв.смета!F38</f>
        <v>201339.6</v>
      </c>
      <c r="G36" s="138">
        <f>общцех!G48</f>
        <v>276934.47104758181</v>
      </c>
      <c r="H36" s="242">
        <f t="shared" si="0"/>
        <v>37.545952732389367</v>
      </c>
      <c r="I36" s="234" t="s">
        <v>587</v>
      </c>
    </row>
    <row r="37" spans="2:9" s="2" customFormat="1" ht="47.25" x14ac:dyDescent="0.25">
      <c r="B37" s="140">
        <v>7</v>
      </c>
      <c r="C37" s="139" t="s">
        <v>19</v>
      </c>
      <c r="D37" s="140" t="s">
        <v>4</v>
      </c>
      <c r="E37" s="138">
        <f>утв.смета!E39</f>
        <v>349934.20999999996</v>
      </c>
      <c r="F37" s="138">
        <f>утв.смета!F39</f>
        <v>64741.8</v>
      </c>
      <c r="G37" s="138">
        <f>общезав.!F31</f>
        <v>62666.030644037513</v>
      </c>
      <c r="H37" s="242">
        <f t="shared" si="0"/>
        <v>-3.2062274387837419</v>
      </c>
      <c r="I37" s="234" t="s">
        <v>587</v>
      </c>
    </row>
    <row r="38" spans="2:9" s="2" customFormat="1" x14ac:dyDescent="0.25">
      <c r="B38" s="140">
        <v>8</v>
      </c>
      <c r="C38" s="139" t="s">
        <v>22</v>
      </c>
      <c r="D38" s="140" t="s">
        <v>4</v>
      </c>
      <c r="E38" s="138">
        <f>утв.смета!E40</f>
        <v>11581.33</v>
      </c>
      <c r="F38" s="138">
        <f>утв.смета!F40</f>
        <v>2142.6799999999998</v>
      </c>
      <c r="G38" s="131">
        <f>'Налоговые плат'!E12/1000</f>
        <v>2226.4474499999997</v>
      </c>
      <c r="H38" s="242">
        <f t="shared" si="0"/>
        <v>3.9094708495902353</v>
      </c>
      <c r="I38" s="234" t="s">
        <v>588</v>
      </c>
    </row>
    <row r="39" spans="2:9" s="2" customFormat="1" x14ac:dyDescent="0.25">
      <c r="B39" s="140" t="s">
        <v>23</v>
      </c>
      <c r="C39" s="139" t="s">
        <v>24</v>
      </c>
      <c r="D39" s="32" t="s">
        <v>4</v>
      </c>
      <c r="E39" s="131">
        <f>E14+E34</f>
        <v>1977455.5500000003</v>
      </c>
      <c r="F39" s="131">
        <f>F14+F34</f>
        <v>365785.14</v>
      </c>
      <c r="G39" s="131">
        <f>G14+G34</f>
        <v>452708.05717161932</v>
      </c>
      <c r="H39" s="242">
        <f t="shared" si="0"/>
        <v>23.763381194659587</v>
      </c>
      <c r="I39" s="236" t="s">
        <v>589</v>
      </c>
    </row>
    <row r="40" spans="2:9" s="2" customFormat="1" x14ac:dyDescent="0.25">
      <c r="B40" s="140" t="s">
        <v>25</v>
      </c>
      <c r="C40" s="139" t="s">
        <v>26</v>
      </c>
      <c r="D40" s="141" t="s">
        <v>4</v>
      </c>
      <c r="E40" s="131">
        <f>утв.смета!E42</f>
        <v>20941.077999999998</v>
      </c>
      <c r="F40" s="131">
        <f>утв.смета!F42</f>
        <v>4154.6400000000003</v>
      </c>
      <c r="G40" s="131">
        <f>G42-G39</f>
        <v>-31601.334641619411</v>
      </c>
      <c r="H40" s="242">
        <f t="shared" si="0"/>
        <v>-860.62750663401425</v>
      </c>
      <c r="I40" s="237"/>
    </row>
    <row r="41" spans="2:9" s="2" customFormat="1" x14ac:dyDescent="0.25">
      <c r="B41" s="140" t="s">
        <v>27</v>
      </c>
      <c r="C41" s="139" t="s">
        <v>281</v>
      </c>
      <c r="D41" s="141" t="s">
        <v>4</v>
      </c>
      <c r="E41" s="131">
        <f>утв.смета!E43</f>
        <v>420.27</v>
      </c>
      <c r="F41" s="131">
        <f>утв.смета!F43</f>
        <v>420.27</v>
      </c>
      <c r="G41" s="131"/>
      <c r="H41" s="242">
        <f t="shared" si="0"/>
        <v>-100</v>
      </c>
      <c r="I41" s="237"/>
    </row>
    <row r="42" spans="2:9" s="2" customFormat="1" x14ac:dyDescent="0.25">
      <c r="B42" s="140" t="s">
        <v>29</v>
      </c>
      <c r="C42" s="139" t="s">
        <v>28</v>
      </c>
      <c r="D42" s="140" t="s">
        <v>4</v>
      </c>
      <c r="E42" s="131">
        <f>SUM(E39:E40)-E41</f>
        <v>1997976.3580000002</v>
      </c>
      <c r="F42" s="131">
        <f>SUM(F39:F40)-F41</f>
        <v>369519.51</v>
      </c>
      <c r="G42" s="131">
        <f>Доход!F26/1000</f>
        <v>421106.72252999991</v>
      </c>
      <c r="H42" s="242">
        <f t="shared" si="0"/>
        <v>13.960619435222753</v>
      </c>
      <c r="I42" s="236" t="s">
        <v>590</v>
      </c>
    </row>
    <row r="43" spans="2:9" s="2" customFormat="1" ht="31.5" x14ac:dyDescent="0.25">
      <c r="B43" s="140" t="s">
        <v>30</v>
      </c>
      <c r="C43" s="139" t="s">
        <v>267</v>
      </c>
      <c r="D43" s="167" t="s">
        <v>282</v>
      </c>
      <c r="E43" s="131">
        <f>утв.смета!E45</f>
        <v>2862544.6999999997</v>
      </c>
      <c r="F43" s="131">
        <f>утв.смета!F45</f>
        <v>572508.93999999994</v>
      </c>
      <c r="G43" s="131">
        <f>Доход!D26</f>
        <v>607573.73</v>
      </c>
      <c r="H43" s="242">
        <f t="shared" si="0"/>
        <v>6.1247585059545031</v>
      </c>
      <c r="I43" s="236" t="s">
        <v>591</v>
      </c>
    </row>
    <row r="44" spans="2:9" s="2" customFormat="1" ht="47.25" x14ac:dyDescent="0.25">
      <c r="B44" s="140" t="s">
        <v>268</v>
      </c>
      <c r="C44" s="238" t="s">
        <v>31</v>
      </c>
      <c r="D44" s="140" t="s">
        <v>283</v>
      </c>
      <c r="E44" s="138">
        <f>ROUND(E42/E43*1000,2)</f>
        <v>697.97</v>
      </c>
      <c r="F44" s="138">
        <f>ROUND(F42/F43*1000,2)</f>
        <v>645.44000000000005</v>
      </c>
      <c r="G44" s="138">
        <f>ROUND(G42/G43*1000,2)</f>
        <v>693.1</v>
      </c>
      <c r="H44" s="242">
        <f t="shared" si="0"/>
        <v>7.3841100644521447</v>
      </c>
      <c r="I44" s="236" t="s">
        <v>592</v>
      </c>
    </row>
    <row r="45" spans="2:9" s="2" customFormat="1" x14ac:dyDescent="0.25">
      <c r="B45" s="163"/>
      <c r="C45" s="164"/>
      <c r="D45" s="163"/>
      <c r="E45" s="163"/>
      <c r="F45" s="165"/>
      <c r="G45" s="165"/>
      <c r="H45" s="166"/>
      <c r="I45" s="165"/>
    </row>
    <row r="46" spans="2:9" s="2" customFormat="1" x14ac:dyDescent="0.25">
      <c r="B46" s="163"/>
      <c r="C46" s="164"/>
      <c r="D46" s="163"/>
      <c r="E46" s="163"/>
      <c r="F46" s="165"/>
      <c r="G46" s="165"/>
      <c r="H46" s="166"/>
      <c r="I46" s="165"/>
    </row>
    <row r="47" spans="2:9" s="4" customFormat="1" ht="12.75" x14ac:dyDescent="0.2">
      <c r="B47" s="123"/>
      <c r="C47" s="123"/>
      <c r="D47" s="123"/>
      <c r="E47" s="123"/>
      <c r="I47" s="7"/>
    </row>
    <row r="48" spans="2:9" ht="15.75" customHeight="1" x14ac:dyDescent="0.25">
      <c r="B48" s="286" t="s">
        <v>35</v>
      </c>
      <c r="C48" s="286"/>
      <c r="G48" s="6" t="s">
        <v>41</v>
      </c>
    </row>
    <row r="50" spans="2:7" x14ac:dyDescent="0.25">
      <c r="B50" s="6" t="s">
        <v>36</v>
      </c>
    </row>
    <row r="51" spans="2:7" ht="5.0999999999999996" customHeight="1" x14ac:dyDescent="0.25"/>
    <row r="52" spans="2:7" x14ac:dyDescent="0.25">
      <c r="B52" s="6" t="s">
        <v>37</v>
      </c>
      <c r="G52" s="6" t="s">
        <v>38</v>
      </c>
    </row>
  </sheetData>
  <mergeCells count="6">
    <mergeCell ref="B9:I9"/>
    <mergeCell ref="B48:C48"/>
    <mergeCell ref="B8:I8"/>
    <mergeCell ref="B5:I5"/>
    <mergeCell ref="B6:I6"/>
    <mergeCell ref="B7:I7"/>
  </mergeCells>
  <printOptions horizontalCentered="1"/>
  <pageMargins left="0.39370078740157483" right="0.39370078740157483" top="0.98425196850393704" bottom="0.39370078740157483" header="0" footer="0"/>
  <pageSetup paperSize="9" scale="73" fitToHeight="0" orientation="landscape" r:id="rId1"/>
  <rowBreaks count="1" manualBreakCount="1">
    <brk id="2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N20"/>
  <sheetViews>
    <sheetView workbookViewId="0"/>
  </sheetViews>
  <sheetFormatPr defaultColWidth="7.875" defaultRowHeight="15.75" outlineLevelRow="1" x14ac:dyDescent="0.25"/>
  <cols>
    <col min="1" max="1" width="8.75" style="14" customWidth="1"/>
    <col min="2" max="4" width="14.875" style="14" customWidth="1"/>
    <col min="5" max="5" width="6.125" style="14" customWidth="1"/>
    <col min="6" max="6" width="3.5" style="14" customWidth="1"/>
    <col min="7" max="7" width="10.5" style="14" customWidth="1"/>
    <col min="8" max="8" width="6.125" style="14" customWidth="1"/>
    <col min="9" max="9" width="3.5" style="14" customWidth="1"/>
    <col min="10" max="10" width="10.5" style="14" customWidth="1"/>
    <col min="11" max="11" width="2.625" style="14" customWidth="1"/>
    <col min="12" max="12" width="12.25" style="14" customWidth="1"/>
    <col min="13" max="13" width="2.625" style="14" customWidth="1"/>
    <col min="14" max="14" width="12.25" style="14" customWidth="1"/>
  </cols>
  <sheetData>
    <row r="1" spans="1:14" x14ac:dyDescent="0.25">
      <c r="A1" s="13" t="s">
        <v>42</v>
      </c>
    </row>
    <row r="2" spans="1:14" x14ac:dyDescent="0.25">
      <c r="A2" s="15" t="s">
        <v>380</v>
      </c>
    </row>
    <row r="3" spans="1:14" x14ac:dyDescent="0.25">
      <c r="A3" s="14" t="s">
        <v>43</v>
      </c>
      <c r="B3" s="14" t="s">
        <v>44</v>
      </c>
    </row>
    <row r="4" spans="1:14" ht="32.25" customHeight="1" x14ac:dyDescent="0.25">
      <c r="A4" s="14" t="s">
        <v>45</v>
      </c>
      <c r="B4" s="320" t="s">
        <v>381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x14ac:dyDescent="0.25">
      <c r="A5" s="305" t="s">
        <v>46</v>
      </c>
      <c r="B5" s="307" t="s">
        <v>47</v>
      </c>
      <c r="C5" s="307" t="s">
        <v>48</v>
      </c>
      <c r="D5" s="309" t="s">
        <v>49</v>
      </c>
      <c r="E5" s="307" t="s">
        <v>50</v>
      </c>
      <c r="F5" s="307"/>
      <c r="G5" s="307"/>
      <c r="H5" s="311" t="s">
        <v>51</v>
      </c>
      <c r="I5" s="311"/>
      <c r="J5" s="311"/>
      <c r="K5" s="307" t="s">
        <v>52</v>
      </c>
      <c r="L5" s="307"/>
      <c r="M5" s="307" t="s">
        <v>53</v>
      </c>
      <c r="N5" s="307"/>
    </row>
    <row r="6" spans="1:14" x14ac:dyDescent="0.25">
      <c r="A6" s="306"/>
      <c r="B6" s="308"/>
      <c r="C6" s="308"/>
      <c r="D6" s="310"/>
      <c r="E6" s="171" t="s">
        <v>54</v>
      </c>
      <c r="F6" s="315"/>
      <c r="G6" s="315"/>
      <c r="H6" s="172" t="s">
        <v>54</v>
      </c>
      <c r="I6" s="316"/>
      <c r="J6" s="316"/>
      <c r="K6" s="306"/>
      <c r="L6" s="314"/>
      <c r="M6" s="306"/>
      <c r="N6" s="314"/>
    </row>
    <row r="7" spans="1:14" x14ac:dyDescent="0.25">
      <c r="A7" s="303" t="s">
        <v>55</v>
      </c>
      <c r="B7" s="303"/>
      <c r="C7" s="303"/>
      <c r="D7" s="303"/>
      <c r="E7" s="304"/>
      <c r="F7" s="304"/>
      <c r="G7" s="304"/>
      <c r="H7" s="304"/>
      <c r="I7" s="304"/>
      <c r="J7" s="304"/>
      <c r="K7" s="16"/>
      <c r="L7" s="17"/>
      <c r="M7" s="18"/>
      <c r="N7" s="19">
        <v>0</v>
      </c>
    </row>
    <row r="8" spans="1:14" ht="120" outlineLevel="1" x14ac:dyDescent="0.25">
      <c r="A8" s="20" t="s">
        <v>304</v>
      </c>
      <c r="B8" s="21" t="s">
        <v>382</v>
      </c>
      <c r="C8" s="21" t="s">
        <v>71</v>
      </c>
      <c r="D8" s="21" t="s">
        <v>72</v>
      </c>
      <c r="E8" s="22">
        <v>8410</v>
      </c>
      <c r="F8" s="312">
        <v>1900800.16</v>
      </c>
      <c r="G8" s="312"/>
      <c r="H8" s="22">
        <v>8310</v>
      </c>
      <c r="I8" s="313" t="s">
        <v>56</v>
      </c>
      <c r="J8" s="313"/>
      <c r="K8" s="23" t="s">
        <v>57</v>
      </c>
      <c r="L8" s="173">
        <v>1900800.16</v>
      </c>
      <c r="M8" s="25"/>
      <c r="N8" s="26"/>
    </row>
    <row r="9" spans="1:14" ht="120" outlineLevel="1" x14ac:dyDescent="0.25">
      <c r="A9" s="20" t="s">
        <v>304</v>
      </c>
      <c r="B9" s="21" t="s">
        <v>383</v>
      </c>
      <c r="C9" s="21" t="s">
        <v>71</v>
      </c>
      <c r="D9" s="21" t="s">
        <v>72</v>
      </c>
      <c r="E9" s="22">
        <v>8410</v>
      </c>
      <c r="F9" s="326">
        <v>-300779.51</v>
      </c>
      <c r="G9" s="326"/>
      <c r="H9" s="22">
        <v>8310</v>
      </c>
      <c r="I9" s="313" t="s">
        <v>56</v>
      </c>
      <c r="J9" s="313"/>
      <c r="K9" s="23" t="s">
        <v>57</v>
      </c>
      <c r="L9" s="173">
        <v>1600020.65</v>
      </c>
      <c r="M9" s="25"/>
      <c r="N9" s="26"/>
    </row>
    <row r="10" spans="1:14" ht="120" outlineLevel="1" x14ac:dyDescent="0.25">
      <c r="A10" s="20" t="s">
        <v>307</v>
      </c>
      <c r="B10" s="21" t="s">
        <v>384</v>
      </c>
      <c r="C10" s="21" t="s">
        <v>71</v>
      </c>
      <c r="D10" s="21" t="s">
        <v>72</v>
      </c>
      <c r="E10" s="22">
        <v>8410</v>
      </c>
      <c r="F10" s="312">
        <v>2579657.36</v>
      </c>
      <c r="G10" s="312"/>
      <c r="H10" s="22">
        <v>8310</v>
      </c>
      <c r="I10" s="313" t="s">
        <v>56</v>
      </c>
      <c r="J10" s="313"/>
      <c r="K10" s="23" t="s">
        <v>57</v>
      </c>
      <c r="L10" s="173">
        <v>4179678.01</v>
      </c>
      <c r="M10" s="25"/>
      <c r="N10" s="26"/>
    </row>
    <row r="11" spans="1:14" ht="120" outlineLevel="1" x14ac:dyDescent="0.25">
      <c r="A11" s="20" t="s">
        <v>307</v>
      </c>
      <c r="B11" s="21" t="s">
        <v>385</v>
      </c>
      <c r="C11" s="21" t="s">
        <v>71</v>
      </c>
      <c r="D11" s="21" t="s">
        <v>72</v>
      </c>
      <c r="E11" s="22">
        <v>8410</v>
      </c>
      <c r="F11" s="326">
        <v>-137614.81</v>
      </c>
      <c r="G11" s="326"/>
      <c r="H11" s="22">
        <v>8310</v>
      </c>
      <c r="I11" s="313" t="s">
        <v>56</v>
      </c>
      <c r="J11" s="313"/>
      <c r="K11" s="23" t="s">
        <v>57</v>
      </c>
      <c r="L11" s="173">
        <v>4042063.2</v>
      </c>
      <c r="M11" s="25"/>
      <c r="N11" s="26"/>
    </row>
    <row r="12" spans="1:14" ht="120" outlineLevel="1" x14ac:dyDescent="0.25">
      <c r="A12" s="20" t="s">
        <v>313</v>
      </c>
      <c r="B12" s="21" t="s">
        <v>386</v>
      </c>
      <c r="C12" s="21" t="s">
        <v>71</v>
      </c>
      <c r="D12" s="21" t="s">
        <v>72</v>
      </c>
      <c r="E12" s="22">
        <v>8410</v>
      </c>
      <c r="F12" s="312">
        <v>814628.64</v>
      </c>
      <c r="G12" s="312"/>
      <c r="H12" s="22">
        <v>8310</v>
      </c>
      <c r="I12" s="313" t="s">
        <v>56</v>
      </c>
      <c r="J12" s="313"/>
      <c r="K12" s="23" t="s">
        <v>57</v>
      </c>
      <c r="L12" s="173">
        <v>4856691.84</v>
      </c>
      <c r="M12" s="25"/>
      <c r="N12" s="26"/>
    </row>
    <row r="13" spans="1:14" ht="120" outlineLevel="1" x14ac:dyDescent="0.25">
      <c r="A13" s="20" t="s">
        <v>313</v>
      </c>
      <c r="B13" s="21" t="s">
        <v>387</v>
      </c>
      <c r="C13" s="21" t="s">
        <v>71</v>
      </c>
      <c r="D13" s="21" t="s">
        <v>72</v>
      </c>
      <c r="E13" s="22">
        <v>8410</v>
      </c>
      <c r="F13" s="326">
        <v>-241245.12</v>
      </c>
      <c r="G13" s="326"/>
      <c r="H13" s="22">
        <v>8310</v>
      </c>
      <c r="I13" s="313" t="s">
        <v>56</v>
      </c>
      <c r="J13" s="313"/>
      <c r="K13" s="23" t="s">
        <v>57</v>
      </c>
      <c r="L13" s="173">
        <v>4615446.72</v>
      </c>
      <c r="M13" s="25"/>
      <c r="N13" s="26"/>
    </row>
    <row r="14" spans="1:14" ht="120" outlineLevel="1" x14ac:dyDescent="0.25">
      <c r="A14" s="20" t="s">
        <v>336</v>
      </c>
      <c r="B14" s="21" t="s">
        <v>388</v>
      </c>
      <c r="C14" s="21" t="s">
        <v>71</v>
      </c>
      <c r="D14" s="21" t="s">
        <v>72</v>
      </c>
      <c r="E14" s="22">
        <v>8410</v>
      </c>
      <c r="F14" s="312">
        <v>721714.2</v>
      </c>
      <c r="G14" s="312"/>
      <c r="H14" s="22">
        <v>8310</v>
      </c>
      <c r="I14" s="313" t="s">
        <v>56</v>
      </c>
      <c r="J14" s="313"/>
      <c r="K14" s="23" t="s">
        <v>57</v>
      </c>
      <c r="L14" s="173">
        <v>5337160.92</v>
      </c>
      <c r="M14" s="25"/>
      <c r="N14" s="26"/>
    </row>
    <row r="15" spans="1:14" ht="120" outlineLevel="1" x14ac:dyDescent="0.25">
      <c r="A15" s="20" t="s">
        <v>336</v>
      </c>
      <c r="B15" s="21" t="s">
        <v>389</v>
      </c>
      <c r="C15" s="21" t="s">
        <v>71</v>
      </c>
      <c r="D15" s="21" t="s">
        <v>72</v>
      </c>
      <c r="E15" s="22">
        <v>8410</v>
      </c>
      <c r="F15" s="326">
        <v>-315617.62</v>
      </c>
      <c r="G15" s="326"/>
      <c r="H15" s="22">
        <v>8310</v>
      </c>
      <c r="I15" s="313" t="s">
        <v>56</v>
      </c>
      <c r="J15" s="313"/>
      <c r="K15" s="23" t="s">
        <v>57</v>
      </c>
      <c r="L15" s="173">
        <v>5021543.3</v>
      </c>
      <c r="M15" s="25"/>
      <c r="N15" s="26"/>
    </row>
    <row r="16" spans="1:14" ht="120" outlineLevel="1" x14ac:dyDescent="0.25">
      <c r="A16" s="20" t="s">
        <v>353</v>
      </c>
      <c r="B16" s="21" t="s">
        <v>390</v>
      </c>
      <c r="C16" s="21" t="s">
        <v>71</v>
      </c>
      <c r="D16" s="21" t="s">
        <v>72</v>
      </c>
      <c r="E16" s="22">
        <v>8410</v>
      </c>
      <c r="F16" s="312">
        <v>866057.04</v>
      </c>
      <c r="G16" s="312"/>
      <c r="H16" s="22">
        <v>8310</v>
      </c>
      <c r="I16" s="313" t="s">
        <v>56</v>
      </c>
      <c r="J16" s="313"/>
      <c r="K16" s="23" t="s">
        <v>57</v>
      </c>
      <c r="L16" s="173">
        <v>5887600.3399999999</v>
      </c>
      <c r="M16" s="25"/>
      <c r="N16" s="26"/>
    </row>
    <row r="17" spans="1:14" ht="120" outlineLevel="1" x14ac:dyDescent="0.25">
      <c r="A17" s="20" t="s">
        <v>353</v>
      </c>
      <c r="B17" s="21" t="s">
        <v>391</v>
      </c>
      <c r="C17" s="21" t="s">
        <v>71</v>
      </c>
      <c r="D17" s="21" t="s">
        <v>72</v>
      </c>
      <c r="E17" s="22">
        <v>8410</v>
      </c>
      <c r="F17" s="326">
        <v>-55951.040000000001</v>
      </c>
      <c r="G17" s="326"/>
      <c r="H17" s="22">
        <v>8310</v>
      </c>
      <c r="I17" s="313" t="s">
        <v>56</v>
      </c>
      <c r="J17" s="313"/>
      <c r="K17" s="23" t="s">
        <v>57</v>
      </c>
      <c r="L17" s="173">
        <v>5831649.2999999998</v>
      </c>
      <c r="M17" s="25"/>
      <c r="N17" s="26"/>
    </row>
    <row r="18" spans="1:14" ht="120" outlineLevel="1" x14ac:dyDescent="0.25">
      <c r="A18" s="20" t="s">
        <v>355</v>
      </c>
      <c r="B18" s="21" t="s">
        <v>392</v>
      </c>
      <c r="C18" s="21" t="s">
        <v>71</v>
      </c>
      <c r="D18" s="21" t="s">
        <v>72</v>
      </c>
      <c r="E18" s="22">
        <v>8410</v>
      </c>
      <c r="F18" s="312">
        <v>577371.36</v>
      </c>
      <c r="G18" s="312"/>
      <c r="H18" s="22">
        <v>8310</v>
      </c>
      <c r="I18" s="313" t="s">
        <v>56</v>
      </c>
      <c r="J18" s="313"/>
      <c r="K18" s="23" t="s">
        <v>57</v>
      </c>
      <c r="L18" s="173">
        <v>6409020.6600000001</v>
      </c>
      <c r="M18" s="25"/>
      <c r="N18" s="26"/>
    </row>
    <row r="19" spans="1:14" ht="120" outlineLevel="1" x14ac:dyDescent="0.25">
      <c r="A19" s="20" t="s">
        <v>355</v>
      </c>
      <c r="B19" s="21" t="s">
        <v>393</v>
      </c>
      <c r="C19" s="21" t="s">
        <v>71</v>
      </c>
      <c r="D19" s="21" t="s">
        <v>72</v>
      </c>
      <c r="E19" s="22">
        <v>8410</v>
      </c>
      <c r="F19" s="312">
        <v>281200.15000000002</v>
      </c>
      <c r="G19" s="312"/>
      <c r="H19" s="22">
        <v>8310</v>
      </c>
      <c r="I19" s="313" t="s">
        <v>56</v>
      </c>
      <c r="J19" s="313"/>
      <c r="K19" s="23" t="s">
        <v>57</v>
      </c>
      <c r="L19" s="173">
        <v>6690220.8099999996</v>
      </c>
      <c r="M19" s="25"/>
      <c r="N19" s="26"/>
    </row>
    <row r="20" spans="1:14" x14ac:dyDescent="0.25">
      <c r="A20" s="303" t="s">
        <v>58</v>
      </c>
      <c r="B20" s="303"/>
      <c r="C20" s="303"/>
      <c r="D20" s="303"/>
      <c r="E20" s="318">
        <v>6690220.8099999996</v>
      </c>
      <c r="F20" s="318"/>
      <c r="G20" s="318"/>
      <c r="H20" s="319">
        <v>0</v>
      </c>
      <c r="I20" s="319"/>
      <c r="J20" s="319"/>
      <c r="K20" s="16" t="s">
        <v>57</v>
      </c>
      <c r="L20" s="28">
        <v>6690220.8099999996</v>
      </c>
      <c r="M20" s="18"/>
      <c r="N20" s="19">
        <v>0</v>
      </c>
    </row>
  </sheetData>
  <mergeCells count="40">
    <mergeCell ref="F16:G16"/>
    <mergeCell ref="I16:J16"/>
    <mergeCell ref="F17:G17"/>
    <mergeCell ref="I17:J17"/>
    <mergeCell ref="F18:G18"/>
    <mergeCell ref="I18:J18"/>
    <mergeCell ref="F13:G13"/>
    <mergeCell ref="I13:J13"/>
    <mergeCell ref="F14:G14"/>
    <mergeCell ref="I14:J14"/>
    <mergeCell ref="F15:G15"/>
    <mergeCell ref="I15:J15"/>
    <mergeCell ref="F10:G10"/>
    <mergeCell ref="I10:J10"/>
    <mergeCell ref="F11:G11"/>
    <mergeCell ref="I11:J11"/>
    <mergeCell ref="F12:G12"/>
    <mergeCell ref="I12:J12"/>
    <mergeCell ref="E5:G5"/>
    <mergeCell ref="H5:J5"/>
    <mergeCell ref="F8:G8"/>
    <mergeCell ref="I8:J8"/>
    <mergeCell ref="F9:G9"/>
    <mergeCell ref="I9:J9"/>
    <mergeCell ref="B4:N4"/>
    <mergeCell ref="F19:G19"/>
    <mergeCell ref="I19:J19"/>
    <mergeCell ref="A20:D20"/>
    <mergeCell ref="E20:G20"/>
    <mergeCell ref="H20:J20"/>
    <mergeCell ref="K5:L6"/>
    <mergeCell ref="M5:N6"/>
    <mergeCell ref="F6:G6"/>
    <mergeCell ref="I6:J6"/>
    <mergeCell ref="A7:D7"/>
    <mergeCell ref="E7:J7"/>
    <mergeCell ref="A5:A6"/>
    <mergeCell ref="B5:B6"/>
    <mergeCell ref="C5:C6"/>
    <mergeCell ref="D5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62"/>
  <sheetViews>
    <sheetView workbookViewId="0"/>
  </sheetViews>
  <sheetFormatPr defaultColWidth="7.875" defaultRowHeight="15.75" outlineLevelRow="1" x14ac:dyDescent="0.25"/>
  <cols>
    <col min="1" max="1" width="8.75" style="14" customWidth="1"/>
    <col min="2" max="4" width="14.875" style="14" customWidth="1"/>
    <col min="5" max="5" width="6.125" style="14" customWidth="1"/>
    <col min="6" max="6" width="3.5" style="14" customWidth="1"/>
    <col min="7" max="7" width="10.5" style="14" customWidth="1"/>
    <col min="8" max="8" width="6.125" style="14" customWidth="1"/>
    <col min="9" max="9" width="3.5" style="14" customWidth="1"/>
    <col min="10" max="10" width="10.5" style="14" customWidth="1"/>
    <col min="11" max="11" width="2.625" style="14" customWidth="1"/>
    <col min="12" max="12" width="12.25" style="14" customWidth="1"/>
    <col min="13" max="13" width="2.625" style="14" customWidth="1"/>
    <col min="14" max="14" width="12.25" style="14" customWidth="1"/>
  </cols>
  <sheetData>
    <row r="1" spans="1:14" ht="12.95" customHeight="1" x14ac:dyDescent="0.25">
      <c r="A1" s="13" t="s">
        <v>42</v>
      </c>
    </row>
    <row r="2" spans="1:14" ht="15.95" customHeight="1" x14ac:dyDescent="0.25">
      <c r="A2" s="15" t="s">
        <v>380</v>
      </c>
    </row>
    <row r="3" spans="1:14" ht="11.1" customHeight="1" x14ac:dyDescent="0.25">
      <c r="A3" s="14" t="s">
        <v>43</v>
      </c>
      <c r="B3" s="14" t="s">
        <v>44</v>
      </c>
    </row>
    <row r="4" spans="1:14" ht="30" customHeight="1" x14ac:dyDescent="0.25">
      <c r="A4" s="14" t="s">
        <v>45</v>
      </c>
      <c r="B4" s="320" t="s">
        <v>394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2.95" customHeight="1" x14ac:dyDescent="0.25">
      <c r="A5" s="305" t="s">
        <v>46</v>
      </c>
      <c r="B5" s="307" t="s">
        <v>47</v>
      </c>
      <c r="C5" s="307" t="s">
        <v>48</v>
      </c>
      <c r="D5" s="309" t="s">
        <v>49</v>
      </c>
      <c r="E5" s="307" t="s">
        <v>50</v>
      </c>
      <c r="F5" s="307"/>
      <c r="G5" s="307"/>
      <c r="H5" s="311" t="s">
        <v>51</v>
      </c>
      <c r="I5" s="311"/>
      <c r="J5" s="311"/>
      <c r="K5" s="307" t="s">
        <v>52</v>
      </c>
      <c r="L5" s="307"/>
      <c r="M5" s="307" t="s">
        <v>53</v>
      </c>
      <c r="N5" s="307"/>
    </row>
    <row r="6" spans="1:14" ht="12.95" customHeight="1" x14ac:dyDescent="0.25">
      <c r="A6" s="306"/>
      <c r="B6" s="308"/>
      <c r="C6" s="308"/>
      <c r="D6" s="310"/>
      <c r="E6" s="171" t="s">
        <v>54</v>
      </c>
      <c r="F6" s="315"/>
      <c r="G6" s="315"/>
      <c r="H6" s="172" t="s">
        <v>54</v>
      </c>
      <c r="I6" s="316"/>
      <c r="J6" s="316"/>
      <c r="K6" s="306"/>
      <c r="L6" s="314"/>
      <c r="M6" s="306"/>
      <c r="N6" s="314"/>
    </row>
    <row r="7" spans="1:14" ht="12" customHeight="1" x14ac:dyDescent="0.25">
      <c r="A7" s="303" t="s">
        <v>55</v>
      </c>
      <c r="B7" s="303"/>
      <c r="C7" s="303"/>
      <c r="D7" s="303"/>
      <c r="E7" s="304"/>
      <c r="F7" s="304"/>
      <c r="G7" s="304"/>
      <c r="H7" s="304"/>
      <c r="I7" s="304"/>
      <c r="J7" s="304"/>
      <c r="K7" s="16"/>
      <c r="L7" s="17"/>
      <c r="M7" s="18"/>
      <c r="N7" s="19">
        <v>0</v>
      </c>
    </row>
    <row r="8" spans="1:14" ht="83.1" customHeight="1" outlineLevel="1" x14ac:dyDescent="0.25">
      <c r="A8" s="20" t="s">
        <v>304</v>
      </c>
      <c r="B8" s="21" t="s">
        <v>395</v>
      </c>
      <c r="C8" s="21" t="s">
        <v>73</v>
      </c>
      <c r="D8" s="21" t="s">
        <v>74</v>
      </c>
      <c r="E8" s="22">
        <v>8410</v>
      </c>
      <c r="F8" s="312">
        <v>284287.5</v>
      </c>
      <c r="G8" s="312"/>
      <c r="H8" s="22">
        <v>8310</v>
      </c>
      <c r="I8" s="313" t="s">
        <v>56</v>
      </c>
      <c r="J8" s="313"/>
      <c r="K8" s="23" t="s">
        <v>57</v>
      </c>
      <c r="L8" s="173">
        <v>284287.5</v>
      </c>
      <c r="M8" s="25"/>
      <c r="N8" s="26"/>
    </row>
    <row r="9" spans="1:14" ht="83.1" customHeight="1" outlineLevel="1" x14ac:dyDescent="0.25">
      <c r="A9" s="20" t="s">
        <v>304</v>
      </c>
      <c r="B9" s="21" t="s">
        <v>395</v>
      </c>
      <c r="C9" s="21" t="s">
        <v>73</v>
      </c>
      <c r="D9" s="21" t="s">
        <v>74</v>
      </c>
      <c r="E9" s="22">
        <v>8410</v>
      </c>
      <c r="F9" s="312">
        <v>151200</v>
      </c>
      <c r="G9" s="312"/>
      <c r="H9" s="22">
        <v>8310</v>
      </c>
      <c r="I9" s="313" t="s">
        <v>56</v>
      </c>
      <c r="J9" s="313"/>
      <c r="K9" s="23" t="s">
        <v>57</v>
      </c>
      <c r="L9" s="173">
        <v>435487.5</v>
      </c>
      <c r="M9" s="25"/>
      <c r="N9" s="26"/>
    </row>
    <row r="10" spans="1:14" ht="83.1" customHeight="1" outlineLevel="1" x14ac:dyDescent="0.25">
      <c r="A10" s="20" t="s">
        <v>304</v>
      </c>
      <c r="B10" s="21" t="s">
        <v>395</v>
      </c>
      <c r="C10" s="21" t="s">
        <v>73</v>
      </c>
      <c r="D10" s="21" t="s">
        <v>74</v>
      </c>
      <c r="E10" s="22">
        <v>8410</v>
      </c>
      <c r="F10" s="312">
        <v>2879999.92</v>
      </c>
      <c r="G10" s="312"/>
      <c r="H10" s="22">
        <v>8310</v>
      </c>
      <c r="I10" s="313" t="s">
        <v>56</v>
      </c>
      <c r="J10" s="313"/>
      <c r="K10" s="23" t="s">
        <v>57</v>
      </c>
      <c r="L10" s="173">
        <v>3315487.42</v>
      </c>
      <c r="M10" s="25"/>
      <c r="N10" s="26"/>
    </row>
    <row r="11" spans="1:14" ht="83.1" customHeight="1" outlineLevel="1" x14ac:dyDescent="0.25">
      <c r="A11" s="20" t="s">
        <v>304</v>
      </c>
      <c r="B11" s="21" t="s">
        <v>396</v>
      </c>
      <c r="C11" s="21" t="s">
        <v>73</v>
      </c>
      <c r="D11" s="21" t="s">
        <v>74</v>
      </c>
      <c r="E11" s="22">
        <v>8410</v>
      </c>
      <c r="F11" s="326">
        <v>-68102.759999999995</v>
      </c>
      <c r="G11" s="326"/>
      <c r="H11" s="22">
        <v>8310</v>
      </c>
      <c r="I11" s="313" t="s">
        <v>56</v>
      </c>
      <c r="J11" s="313"/>
      <c r="K11" s="23" t="s">
        <v>57</v>
      </c>
      <c r="L11" s="173">
        <v>3247384.66</v>
      </c>
      <c r="M11" s="25"/>
      <c r="N11" s="26"/>
    </row>
    <row r="12" spans="1:14" ht="83.1" customHeight="1" outlineLevel="1" x14ac:dyDescent="0.25">
      <c r="A12" s="20" t="s">
        <v>304</v>
      </c>
      <c r="B12" s="21" t="s">
        <v>397</v>
      </c>
      <c r="C12" s="21" t="s">
        <v>73</v>
      </c>
      <c r="D12" s="21" t="s">
        <v>74</v>
      </c>
      <c r="E12" s="22">
        <v>8410</v>
      </c>
      <c r="F12" s="326">
        <v>-36039.14</v>
      </c>
      <c r="G12" s="326"/>
      <c r="H12" s="22">
        <v>8310</v>
      </c>
      <c r="I12" s="313" t="s">
        <v>56</v>
      </c>
      <c r="J12" s="313"/>
      <c r="K12" s="23" t="s">
        <v>57</v>
      </c>
      <c r="L12" s="173">
        <v>3211345.52</v>
      </c>
      <c r="M12" s="25"/>
      <c r="N12" s="26"/>
    </row>
    <row r="13" spans="1:14" ht="83.1" customHeight="1" outlineLevel="1" x14ac:dyDescent="0.25">
      <c r="A13" s="20" t="s">
        <v>304</v>
      </c>
      <c r="B13" s="21" t="s">
        <v>398</v>
      </c>
      <c r="C13" s="21" t="s">
        <v>73</v>
      </c>
      <c r="D13" s="21" t="s">
        <v>74</v>
      </c>
      <c r="E13" s="22">
        <v>8410</v>
      </c>
      <c r="F13" s="326">
        <v>-690340.11</v>
      </c>
      <c r="G13" s="326"/>
      <c r="H13" s="22">
        <v>8310</v>
      </c>
      <c r="I13" s="313" t="s">
        <v>56</v>
      </c>
      <c r="J13" s="313"/>
      <c r="K13" s="23" t="s">
        <v>57</v>
      </c>
      <c r="L13" s="173">
        <v>2521005.41</v>
      </c>
      <c r="M13" s="25"/>
      <c r="N13" s="26"/>
    </row>
    <row r="14" spans="1:14" ht="83.1" customHeight="1" outlineLevel="1" x14ac:dyDescent="0.25">
      <c r="A14" s="20" t="s">
        <v>307</v>
      </c>
      <c r="B14" s="21" t="s">
        <v>399</v>
      </c>
      <c r="C14" s="21" t="s">
        <v>73</v>
      </c>
      <c r="D14" s="21" t="s">
        <v>74</v>
      </c>
      <c r="E14" s="22">
        <v>8410</v>
      </c>
      <c r="F14" s="312">
        <v>884450</v>
      </c>
      <c r="G14" s="312"/>
      <c r="H14" s="22">
        <v>8310</v>
      </c>
      <c r="I14" s="313" t="s">
        <v>56</v>
      </c>
      <c r="J14" s="313"/>
      <c r="K14" s="23" t="s">
        <v>57</v>
      </c>
      <c r="L14" s="173">
        <v>3405455.41</v>
      </c>
      <c r="M14" s="25"/>
      <c r="N14" s="26"/>
    </row>
    <row r="15" spans="1:14" ht="83.1" customHeight="1" outlineLevel="1" x14ac:dyDescent="0.25">
      <c r="A15" s="20" t="s">
        <v>307</v>
      </c>
      <c r="B15" s="21" t="s">
        <v>399</v>
      </c>
      <c r="C15" s="21" t="s">
        <v>73</v>
      </c>
      <c r="D15" s="21" t="s">
        <v>74</v>
      </c>
      <c r="E15" s="22">
        <v>8410</v>
      </c>
      <c r="F15" s="312">
        <v>453600</v>
      </c>
      <c r="G15" s="312"/>
      <c r="H15" s="22">
        <v>8310</v>
      </c>
      <c r="I15" s="313" t="s">
        <v>56</v>
      </c>
      <c r="J15" s="313"/>
      <c r="K15" s="23" t="s">
        <v>57</v>
      </c>
      <c r="L15" s="173">
        <v>3859055.41</v>
      </c>
      <c r="M15" s="25"/>
      <c r="N15" s="26"/>
    </row>
    <row r="16" spans="1:14" ht="83.1" customHeight="1" outlineLevel="1" x14ac:dyDescent="0.25">
      <c r="A16" s="20" t="s">
        <v>307</v>
      </c>
      <c r="B16" s="21" t="s">
        <v>399</v>
      </c>
      <c r="C16" s="21" t="s">
        <v>73</v>
      </c>
      <c r="D16" s="21" t="s">
        <v>74</v>
      </c>
      <c r="E16" s="22">
        <v>8410</v>
      </c>
      <c r="F16" s="312">
        <v>3908571.32</v>
      </c>
      <c r="G16" s="312"/>
      <c r="H16" s="22">
        <v>8310</v>
      </c>
      <c r="I16" s="313" t="s">
        <v>56</v>
      </c>
      <c r="J16" s="313"/>
      <c r="K16" s="23" t="s">
        <v>57</v>
      </c>
      <c r="L16" s="173">
        <v>7767626.7300000004</v>
      </c>
      <c r="M16" s="25"/>
      <c r="N16" s="26"/>
    </row>
    <row r="17" spans="1:14" ht="83.1" customHeight="1" outlineLevel="1" x14ac:dyDescent="0.25">
      <c r="A17" s="20" t="s">
        <v>307</v>
      </c>
      <c r="B17" s="21" t="s">
        <v>400</v>
      </c>
      <c r="C17" s="21" t="s">
        <v>73</v>
      </c>
      <c r="D17" s="21" t="s">
        <v>74</v>
      </c>
      <c r="E17" s="22">
        <v>8410</v>
      </c>
      <c r="F17" s="326">
        <v>-222815.68</v>
      </c>
      <c r="G17" s="326"/>
      <c r="H17" s="22">
        <v>8310</v>
      </c>
      <c r="I17" s="313" t="s">
        <v>56</v>
      </c>
      <c r="J17" s="313"/>
      <c r="K17" s="23" t="s">
        <v>57</v>
      </c>
      <c r="L17" s="173">
        <v>7544811.0499999998</v>
      </c>
      <c r="M17" s="25"/>
      <c r="N17" s="26"/>
    </row>
    <row r="18" spans="1:14" ht="83.1" customHeight="1" outlineLevel="1" x14ac:dyDescent="0.25">
      <c r="A18" s="20" t="s">
        <v>307</v>
      </c>
      <c r="B18" s="21" t="s">
        <v>401</v>
      </c>
      <c r="C18" s="21" t="s">
        <v>73</v>
      </c>
      <c r="D18" s="21" t="s">
        <v>74</v>
      </c>
      <c r="E18" s="22">
        <v>8410</v>
      </c>
      <c r="F18" s="326">
        <v>-114513.21</v>
      </c>
      <c r="G18" s="326"/>
      <c r="H18" s="22">
        <v>8310</v>
      </c>
      <c r="I18" s="313" t="s">
        <v>56</v>
      </c>
      <c r="J18" s="313"/>
      <c r="K18" s="23" t="s">
        <v>57</v>
      </c>
      <c r="L18" s="173">
        <v>7430297.8399999999</v>
      </c>
      <c r="M18" s="25"/>
      <c r="N18" s="26"/>
    </row>
    <row r="19" spans="1:14" ht="83.1" customHeight="1" outlineLevel="1" x14ac:dyDescent="0.25">
      <c r="A19" s="20" t="s">
        <v>307</v>
      </c>
      <c r="B19" s="21" t="s">
        <v>402</v>
      </c>
      <c r="C19" s="21" t="s">
        <v>73</v>
      </c>
      <c r="D19" s="21" t="s">
        <v>74</v>
      </c>
      <c r="E19" s="22">
        <v>8410</v>
      </c>
      <c r="F19" s="326">
        <v>-985547.48</v>
      </c>
      <c r="G19" s="326"/>
      <c r="H19" s="22">
        <v>8310</v>
      </c>
      <c r="I19" s="313" t="s">
        <v>56</v>
      </c>
      <c r="J19" s="313"/>
      <c r="K19" s="23" t="s">
        <v>57</v>
      </c>
      <c r="L19" s="173">
        <v>6444750.3600000003</v>
      </c>
      <c r="M19" s="25"/>
      <c r="N19" s="26"/>
    </row>
    <row r="20" spans="1:14" ht="83.1" customHeight="1" outlineLevel="1" x14ac:dyDescent="0.25">
      <c r="A20" s="20" t="s">
        <v>313</v>
      </c>
      <c r="B20" s="21" t="s">
        <v>403</v>
      </c>
      <c r="C20" s="21" t="s">
        <v>73</v>
      </c>
      <c r="D20" s="21" t="s">
        <v>74</v>
      </c>
      <c r="E20" s="22">
        <v>8410</v>
      </c>
      <c r="F20" s="312">
        <v>284287.5</v>
      </c>
      <c r="G20" s="312"/>
      <c r="H20" s="22">
        <v>8310</v>
      </c>
      <c r="I20" s="313" t="s">
        <v>56</v>
      </c>
      <c r="J20" s="313"/>
      <c r="K20" s="23" t="s">
        <v>57</v>
      </c>
      <c r="L20" s="173">
        <v>6729037.8600000003</v>
      </c>
      <c r="M20" s="25"/>
      <c r="N20" s="26"/>
    </row>
    <row r="21" spans="1:14" ht="83.1" customHeight="1" outlineLevel="1" x14ac:dyDescent="0.25">
      <c r="A21" s="20" t="s">
        <v>313</v>
      </c>
      <c r="B21" s="21" t="s">
        <v>403</v>
      </c>
      <c r="C21" s="21" t="s">
        <v>73</v>
      </c>
      <c r="D21" s="21" t="s">
        <v>74</v>
      </c>
      <c r="E21" s="22">
        <v>8410</v>
      </c>
      <c r="F21" s="312">
        <v>453600</v>
      </c>
      <c r="G21" s="312"/>
      <c r="H21" s="22">
        <v>8310</v>
      </c>
      <c r="I21" s="313" t="s">
        <v>56</v>
      </c>
      <c r="J21" s="313"/>
      <c r="K21" s="23" t="s">
        <v>57</v>
      </c>
      <c r="L21" s="173">
        <v>7182637.8600000003</v>
      </c>
      <c r="M21" s="25"/>
      <c r="N21" s="26"/>
    </row>
    <row r="22" spans="1:14" ht="83.1" customHeight="1" outlineLevel="1" x14ac:dyDescent="0.25">
      <c r="A22" s="20" t="s">
        <v>313</v>
      </c>
      <c r="B22" s="21" t="s">
        <v>403</v>
      </c>
      <c r="C22" s="21" t="s">
        <v>73</v>
      </c>
      <c r="D22" s="21" t="s">
        <v>74</v>
      </c>
      <c r="E22" s="22">
        <v>8410</v>
      </c>
      <c r="F22" s="312">
        <v>1234285.68</v>
      </c>
      <c r="G22" s="312"/>
      <c r="H22" s="22">
        <v>8310</v>
      </c>
      <c r="I22" s="313" t="s">
        <v>56</v>
      </c>
      <c r="J22" s="313"/>
      <c r="K22" s="23" t="s">
        <v>57</v>
      </c>
      <c r="L22" s="173">
        <v>8416923.5399999991</v>
      </c>
      <c r="M22" s="25"/>
      <c r="N22" s="26"/>
    </row>
    <row r="23" spans="1:14" ht="83.1" customHeight="1" outlineLevel="1" x14ac:dyDescent="0.25">
      <c r="A23" s="20" t="s">
        <v>313</v>
      </c>
      <c r="B23" s="21" t="s">
        <v>404</v>
      </c>
      <c r="C23" s="21" t="s">
        <v>73</v>
      </c>
      <c r="D23" s="21" t="s">
        <v>74</v>
      </c>
      <c r="E23" s="22">
        <v>8410</v>
      </c>
      <c r="F23" s="326">
        <v>-22125.64</v>
      </c>
      <c r="G23" s="326"/>
      <c r="H23" s="22">
        <v>8310</v>
      </c>
      <c r="I23" s="313" t="s">
        <v>56</v>
      </c>
      <c r="J23" s="313"/>
      <c r="K23" s="23" t="s">
        <v>57</v>
      </c>
      <c r="L23" s="173">
        <v>8394797.9000000004</v>
      </c>
      <c r="M23" s="25"/>
      <c r="N23" s="26"/>
    </row>
    <row r="24" spans="1:14" ht="83.1" customHeight="1" outlineLevel="1" x14ac:dyDescent="0.25">
      <c r="A24" s="20" t="s">
        <v>313</v>
      </c>
      <c r="B24" s="21" t="s">
        <v>405</v>
      </c>
      <c r="C24" s="21" t="s">
        <v>73</v>
      </c>
      <c r="D24" s="21" t="s">
        <v>74</v>
      </c>
      <c r="E24" s="22">
        <v>8410</v>
      </c>
      <c r="F24" s="326">
        <v>-35171.589999999997</v>
      </c>
      <c r="G24" s="326"/>
      <c r="H24" s="22">
        <v>8310</v>
      </c>
      <c r="I24" s="313" t="s">
        <v>56</v>
      </c>
      <c r="J24" s="313"/>
      <c r="K24" s="23" t="s">
        <v>57</v>
      </c>
      <c r="L24" s="173">
        <v>8359626.3099999996</v>
      </c>
      <c r="M24" s="25"/>
      <c r="N24" s="26"/>
    </row>
    <row r="25" spans="1:14" ht="83.1" customHeight="1" outlineLevel="1" x14ac:dyDescent="0.25">
      <c r="A25" s="20" t="s">
        <v>313</v>
      </c>
      <c r="B25" s="21" t="s">
        <v>406</v>
      </c>
      <c r="C25" s="21" t="s">
        <v>73</v>
      </c>
      <c r="D25" s="21" t="s">
        <v>74</v>
      </c>
      <c r="E25" s="22">
        <v>8410</v>
      </c>
      <c r="F25" s="326">
        <v>-96581.32</v>
      </c>
      <c r="G25" s="326"/>
      <c r="H25" s="22">
        <v>8310</v>
      </c>
      <c r="I25" s="313" t="s">
        <v>56</v>
      </c>
      <c r="J25" s="313"/>
      <c r="K25" s="23" t="s">
        <v>57</v>
      </c>
      <c r="L25" s="173">
        <v>8263044.9900000002</v>
      </c>
      <c r="M25" s="25"/>
      <c r="N25" s="26"/>
    </row>
    <row r="26" spans="1:14" ht="83.1" customHeight="1" outlineLevel="1" x14ac:dyDescent="0.25">
      <c r="A26" s="20" t="s">
        <v>322</v>
      </c>
      <c r="B26" s="21" t="s">
        <v>407</v>
      </c>
      <c r="C26" s="21" t="s">
        <v>73</v>
      </c>
      <c r="D26" s="21" t="s">
        <v>74</v>
      </c>
      <c r="E26" s="22">
        <v>8410</v>
      </c>
      <c r="F26" s="312">
        <v>379050</v>
      </c>
      <c r="G26" s="312"/>
      <c r="H26" s="22">
        <v>8310</v>
      </c>
      <c r="I26" s="313" t="s">
        <v>56</v>
      </c>
      <c r="J26" s="313"/>
      <c r="K26" s="23" t="s">
        <v>57</v>
      </c>
      <c r="L26" s="173">
        <v>8642094.9900000002</v>
      </c>
      <c r="M26" s="25"/>
      <c r="N26" s="26"/>
    </row>
    <row r="27" spans="1:14" ht="83.1" customHeight="1" outlineLevel="1" x14ac:dyDescent="0.25">
      <c r="A27" s="20" t="s">
        <v>322</v>
      </c>
      <c r="B27" s="21" t="s">
        <v>407</v>
      </c>
      <c r="C27" s="21" t="s">
        <v>73</v>
      </c>
      <c r="D27" s="21" t="s">
        <v>74</v>
      </c>
      <c r="E27" s="22">
        <v>8410</v>
      </c>
      <c r="F27" s="312">
        <v>453600</v>
      </c>
      <c r="G27" s="312"/>
      <c r="H27" s="22">
        <v>8310</v>
      </c>
      <c r="I27" s="313" t="s">
        <v>56</v>
      </c>
      <c r="J27" s="313"/>
      <c r="K27" s="23" t="s">
        <v>57</v>
      </c>
      <c r="L27" s="173">
        <v>9095694.9900000002</v>
      </c>
      <c r="M27" s="25"/>
      <c r="N27" s="26"/>
    </row>
    <row r="28" spans="1:14" ht="83.1" customHeight="1" outlineLevel="1" x14ac:dyDescent="0.25">
      <c r="A28" s="20" t="s">
        <v>322</v>
      </c>
      <c r="B28" s="21" t="s">
        <v>408</v>
      </c>
      <c r="C28" s="21" t="s">
        <v>73</v>
      </c>
      <c r="D28" s="21" t="s">
        <v>74</v>
      </c>
      <c r="E28" s="22">
        <v>8410</v>
      </c>
      <c r="F28" s="326">
        <v>-43072.62</v>
      </c>
      <c r="G28" s="326"/>
      <c r="H28" s="22">
        <v>8310</v>
      </c>
      <c r="I28" s="313" t="s">
        <v>56</v>
      </c>
      <c r="J28" s="313"/>
      <c r="K28" s="23" t="s">
        <v>57</v>
      </c>
      <c r="L28" s="173">
        <v>9052622.3699999992</v>
      </c>
      <c r="M28" s="25"/>
      <c r="N28" s="26"/>
    </row>
    <row r="29" spans="1:14" ht="83.1" customHeight="1" outlineLevel="1" x14ac:dyDescent="0.25">
      <c r="A29" s="20" t="s">
        <v>322</v>
      </c>
      <c r="B29" s="21" t="s">
        <v>409</v>
      </c>
      <c r="C29" s="21" t="s">
        <v>73</v>
      </c>
      <c r="D29" s="21" t="s">
        <v>74</v>
      </c>
      <c r="E29" s="22">
        <v>8410</v>
      </c>
      <c r="F29" s="326">
        <v>-50571.63</v>
      </c>
      <c r="G29" s="326"/>
      <c r="H29" s="22">
        <v>8310</v>
      </c>
      <c r="I29" s="313" t="s">
        <v>56</v>
      </c>
      <c r="J29" s="313"/>
      <c r="K29" s="23" t="s">
        <v>57</v>
      </c>
      <c r="L29" s="173">
        <v>9002050.7400000002</v>
      </c>
      <c r="M29" s="25"/>
      <c r="N29" s="26"/>
    </row>
    <row r="30" spans="1:14" ht="83.1" customHeight="1" outlineLevel="1" x14ac:dyDescent="0.25">
      <c r="A30" s="20" t="s">
        <v>332</v>
      </c>
      <c r="B30" s="21" t="s">
        <v>410</v>
      </c>
      <c r="C30" s="21" t="s">
        <v>73</v>
      </c>
      <c r="D30" s="21" t="s">
        <v>74</v>
      </c>
      <c r="E30" s="22">
        <v>8410</v>
      </c>
      <c r="F30" s="312">
        <v>947625</v>
      </c>
      <c r="G30" s="312"/>
      <c r="H30" s="22">
        <v>8310</v>
      </c>
      <c r="I30" s="313" t="s">
        <v>56</v>
      </c>
      <c r="J30" s="313"/>
      <c r="K30" s="23" t="s">
        <v>57</v>
      </c>
      <c r="L30" s="173">
        <v>9949675.7400000002</v>
      </c>
      <c r="M30" s="25"/>
      <c r="N30" s="26"/>
    </row>
    <row r="31" spans="1:14" ht="83.1" customHeight="1" outlineLevel="1" x14ac:dyDescent="0.25">
      <c r="A31" s="20" t="s">
        <v>332</v>
      </c>
      <c r="B31" s="21" t="s">
        <v>410</v>
      </c>
      <c r="C31" s="21" t="s">
        <v>73</v>
      </c>
      <c r="D31" s="21" t="s">
        <v>74</v>
      </c>
      <c r="E31" s="22">
        <v>8410</v>
      </c>
      <c r="F31" s="312">
        <v>453600</v>
      </c>
      <c r="G31" s="312"/>
      <c r="H31" s="22">
        <v>8310</v>
      </c>
      <c r="I31" s="313" t="s">
        <v>56</v>
      </c>
      <c r="J31" s="313"/>
      <c r="K31" s="23" t="s">
        <v>57</v>
      </c>
      <c r="L31" s="173">
        <v>10403275.74</v>
      </c>
      <c r="M31" s="25"/>
      <c r="N31" s="26"/>
    </row>
    <row r="32" spans="1:14" ht="83.1" customHeight="1" outlineLevel="1" x14ac:dyDescent="0.25">
      <c r="A32" s="20" t="s">
        <v>332</v>
      </c>
      <c r="B32" s="21" t="s">
        <v>411</v>
      </c>
      <c r="C32" s="21" t="s">
        <v>73</v>
      </c>
      <c r="D32" s="21" t="s">
        <v>74</v>
      </c>
      <c r="E32" s="22">
        <v>8410</v>
      </c>
      <c r="F32" s="326">
        <v>-136282.99</v>
      </c>
      <c r="G32" s="326"/>
      <c r="H32" s="22">
        <v>8310</v>
      </c>
      <c r="I32" s="313" t="s">
        <v>56</v>
      </c>
      <c r="J32" s="313"/>
      <c r="K32" s="23" t="s">
        <v>57</v>
      </c>
      <c r="L32" s="173">
        <v>10266992.75</v>
      </c>
      <c r="M32" s="25"/>
      <c r="N32" s="26"/>
    </row>
    <row r="33" spans="1:14" ht="83.1" customHeight="1" outlineLevel="1" x14ac:dyDescent="0.25">
      <c r="A33" s="20" t="s">
        <v>332</v>
      </c>
      <c r="B33" s="21" t="s">
        <v>412</v>
      </c>
      <c r="C33" s="21" t="s">
        <v>73</v>
      </c>
      <c r="D33" s="21" t="s">
        <v>74</v>
      </c>
      <c r="E33" s="22">
        <v>8410</v>
      </c>
      <c r="F33" s="326">
        <v>-65013.9</v>
      </c>
      <c r="G33" s="326"/>
      <c r="H33" s="22">
        <v>8310</v>
      </c>
      <c r="I33" s="313" t="s">
        <v>56</v>
      </c>
      <c r="J33" s="313"/>
      <c r="K33" s="23" t="s">
        <v>57</v>
      </c>
      <c r="L33" s="173">
        <v>10201978.85</v>
      </c>
      <c r="M33" s="25"/>
      <c r="N33" s="26"/>
    </row>
    <row r="34" spans="1:14" ht="83.1" customHeight="1" outlineLevel="1" x14ac:dyDescent="0.25">
      <c r="A34" s="20" t="s">
        <v>336</v>
      </c>
      <c r="B34" s="21" t="s">
        <v>413</v>
      </c>
      <c r="C34" s="21" t="s">
        <v>73</v>
      </c>
      <c r="D34" s="21" t="s">
        <v>74</v>
      </c>
      <c r="E34" s="22">
        <v>8410</v>
      </c>
      <c r="F34" s="312">
        <v>379050</v>
      </c>
      <c r="G34" s="312"/>
      <c r="H34" s="22">
        <v>8310</v>
      </c>
      <c r="I34" s="313" t="s">
        <v>56</v>
      </c>
      <c r="J34" s="313"/>
      <c r="K34" s="23" t="s">
        <v>57</v>
      </c>
      <c r="L34" s="173">
        <v>10581028.85</v>
      </c>
      <c r="M34" s="25"/>
      <c r="N34" s="26"/>
    </row>
    <row r="35" spans="1:14" ht="83.1" customHeight="1" outlineLevel="1" x14ac:dyDescent="0.25">
      <c r="A35" s="20" t="s">
        <v>336</v>
      </c>
      <c r="B35" s="21" t="s">
        <v>413</v>
      </c>
      <c r="C35" s="21" t="s">
        <v>73</v>
      </c>
      <c r="D35" s="21" t="s">
        <v>74</v>
      </c>
      <c r="E35" s="22">
        <v>8410</v>
      </c>
      <c r="F35" s="312">
        <v>453600</v>
      </c>
      <c r="G35" s="312"/>
      <c r="H35" s="22">
        <v>8310</v>
      </c>
      <c r="I35" s="313" t="s">
        <v>56</v>
      </c>
      <c r="J35" s="313"/>
      <c r="K35" s="23" t="s">
        <v>57</v>
      </c>
      <c r="L35" s="173">
        <v>11034628.85</v>
      </c>
      <c r="M35" s="25"/>
      <c r="N35" s="26"/>
    </row>
    <row r="36" spans="1:14" ht="83.1" customHeight="1" outlineLevel="1" x14ac:dyDescent="0.25">
      <c r="A36" s="20" t="s">
        <v>336</v>
      </c>
      <c r="B36" s="21" t="s">
        <v>414</v>
      </c>
      <c r="C36" s="21" t="s">
        <v>73</v>
      </c>
      <c r="D36" s="21" t="s">
        <v>74</v>
      </c>
      <c r="E36" s="22">
        <v>8410</v>
      </c>
      <c r="F36" s="326">
        <v>-44140.2</v>
      </c>
      <c r="G36" s="326"/>
      <c r="H36" s="22">
        <v>8310</v>
      </c>
      <c r="I36" s="313" t="s">
        <v>56</v>
      </c>
      <c r="J36" s="313"/>
      <c r="K36" s="23" t="s">
        <v>57</v>
      </c>
      <c r="L36" s="173">
        <v>10990488.65</v>
      </c>
      <c r="M36" s="25"/>
      <c r="N36" s="26"/>
    </row>
    <row r="37" spans="1:14" ht="83.1" customHeight="1" outlineLevel="1" x14ac:dyDescent="0.25">
      <c r="A37" s="20" t="s">
        <v>336</v>
      </c>
      <c r="B37" s="21" t="s">
        <v>415</v>
      </c>
      <c r="C37" s="21" t="s">
        <v>73</v>
      </c>
      <c r="D37" s="21" t="s">
        <v>74</v>
      </c>
      <c r="E37" s="22">
        <v>8410</v>
      </c>
      <c r="F37" s="326">
        <v>-52041.81</v>
      </c>
      <c r="G37" s="326"/>
      <c r="H37" s="22">
        <v>8310</v>
      </c>
      <c r="I37" s="313" t="s">
        <v>56</v>
      </c>
      <c r="J37" s="313"/>
      <c r="K37" s="23" t="s">
        <v>57</v>
      </c>
      <c r="L37" s="173">
        <v>10938446.84</v>
      </c>
      <c r="M37" s="25"/>
      <c r="N37" s="26"/>
    </row>
    <row r="38" spans="1:14" ht="83.1" customHeight="1" outlineLevel="1" x14ac:dyDescent="0.25">
      <c r="A38" s="20" t="s">
        <v>339</v>
      </c>
      <c r="B38" s="21" t="s">
        <v>416</v>
      </c>
      <c r="C38" s="21" t="s">
        <v>73</v>
      </c>
      <c r="D38" s="21" t="s">
        <v>74</v>
      </c>
      <c r="E38" s="22">
        <v>8410</v>
      </c>
      <c r="F38" s="312">
        <v>379050</v>
      </c>
      <c r="G38" s="312"/>
      <c r="H38" s="22">
        <v>8310</v>
      </c>
      <c r="I38" s="313" t="s">
        <v>56</v>
      </c>
      <c r="J38" s="313"/>
      <c r="K38" s="23" t="s">
        <v>57</v>
      </c>
      <c r="L38" s="173">
        <v>11317496.84</v>
      </c>
      <c r="M38" s="25"/>
      <c r="N38" s="26"/>
    </row>
    <row r="39" spans="1:14" ht="83.1" customHeight="1" outlineLevel="1" x14ac:dyDescent="0.25">
      <c r="A39" s="20" t="s">
        <v>339</v>
      </c>
      <c r="B39" s="21" t="s">
        <v>416</v>
      </c>
      <c r="C39" s="21" t="s">
        <v>73</v>
      </c>
      <c r="D39" s="21" t="s">
        <v>74</v>
      </c>
      <c r="E39" s="22">
        <v>8410</v>
      </c>
      <c r="F39" s="312">
        <v>604800</v>
      </c>
      <c r="G39" s="312"/>
      <c r="H39" s="22">
        <v>8310</v>
      </c>
      <c r="I39" s="313" t="s">
        <v>56</v>
      </c>
      <c r="J39" s="313"/>
      <c r="K39" s="23" t="s">
        <v>57</v>
      </c>
      <c r="L39" s="173">
        <v>11922296.84</v>
      </c>
      <c r="M39" s="25"/>
      <c r="N39" s="26"/>
    </row>
    <row r="40" spans="1:14" ht="83.1" customHeight="1" outlineLevel="1" x14ac:dyDescent="0.25">
      <c r="A40" s="20" t="s">
        <v>339</v>
      </c>
      <c r="B40" s="21" t="s">
        <v>417</v>
      </c>
      <c r="C40" s="21" t="s">
        <v>73</v>
      </c>
      <c r="D40" s="21" t="s">
        <v>74</v>
      </c>
      <c r="E40" s="22">
        <v>8410</v>
      </c>
      <c r="F40" s="326">
        <v>-87850.48</v>
      </c>
      <c r="G40" s="326"/>
      <c r="H40" s="22">
        <v>8310</v>
      </c>
      <c r="I40" s="313" t="s">
        <v>56</v>
      </c>
      <c r="J40" s="313"/>
      <c r="K40" s="23" t="s">
        <v>57</v>
      </c>
      <c r="L40" s="173">
        <v>11834446.359999999</v>
      </c>
      <c r="M40" s="25"/>
      <c r="N40" s="26"/>
    </row>
    <row r="41" spans="1:14" ht="83.1" customHeight="1" outlineLevel="1" x14ac:dyDescent="0.25">
      <c r="A41" s="20" t="s">
        <v>339</v>
      </c>
      <c r="B41" s="21" t="s">
        <v>418</v>
      </c>
      <c r="C41" s="21" t="s">
        <v>73</v>
      </c>
      <c r="D41" s="21" t="s">
        <v>74</v>
      </c>
      <c r="E41" s="22">
        <v>8410</v>
      </c>
      <c r="F41" s="326">
        <v>-140123.81</v>
      </c>
      <c r="G41" s="326"/>
      <c r="H41" s="22">
        <v>8310</v>
      </c>
      <c r="I41" s="313" t="s">
        <v>56</v>
      </c>
      <c r="J41" s="313"/>
      <c r="K41" s="23" t="s">
        <v>57</v>
      </c>
      <c r="L41" s="173">
        <v>11694322.550000001</v>
      </c>
      <c r="M41" s="25"/>
      <c r="N41" s="26"/>
    </row>
    <row r="42" spans="1:14" ht="83.1" customHeight="1" outlineLevel="1" x14ac:dyDescent="0.25">
      <c r="A42" s="20" t="s">
        <v>353</v>
      </c>
      <c r="B42" s="21" t="s">
        <v>419</v>
      </c>
      <c r="C42" s="21" t="s">
        <v>73</v>
      </c>
      <c r="D42" s="21" t="s">
        <v>74</v>
      </c>
      <c r="E42" s="22">
        <v>8410</v>
      </c>
      <c r="F42" s="312">
        <v>379050</v>
      </c>
      <c r="G42" s="312"/>
      <c r="H42" s="22">
        <v>8310</v>
      </c>
      <c r="I42" s="313" t="s">
        <v>56</v>
      </c>
      <c r="J42" s="313"/>
      <c r="K42" s="23" t="s">
        <v>57</v>
      </c>
      <c r="L42" s="173">
        <v>12073372.550000001</v>
      </c>
      <c r="M42" s="25"/>
      <c r="N42" s="26"/>
    </row>
    <row r="43" spans="1:14" ht="83.1" customHeight="1" outlineLevel="1" x14ac:dyDescent="0.25">
      <c r="A43" s="20" t="s">
        <v>353</v>
      </c>
      <c r="B43" s="21" t="s">
        <v>419</v>
      </c>
      <c r="C43" s="21" t="s">
        <v>73</v>
      </c>
      <c r="D43" s="21" t="s">
        <v>74</v>
      </c>
      <c r="E43" s="22">
        <v>8410</v>
      </c>
      <c r="F43" s="312">
        <v>604800</v>
      </c>
      <c r="G43" s="312"/>
      <c r="H43" s="22">
        <v>8310</v>
      </c>
      <c r="I43" s="313" t="s">
        <v>56</v>
      </c>
      <c r="J43" s="313"/>
      <c r="K43" s="23" t="s">
        <v>57</v>
      </c>
      <c r="L43" s="173">
        <v>12678172.550000001</v>
      </c>
      <c r="M43" s="25"/>
      <c r="N43" s="26"/>
    </row>
    <row r="44" spans="1:14" ht="83.1" customHeight="1" outlineLevel="1" x14ac:dyDescent="0.25">
      <c r="A44" s="20" t="s">
        <v>353</v>
      </c>
      <c r="B44" s="21" t="s">
        <v>419</v>
      </c>
      <c r="C44" s="21" t="s">
        <v>73</v>
      </c>
      <c r="D44" s="21" t="s">
        <v>74</v>
      </c>
      <c r="E44" s="22">
        <v>8410</v>
      </c>
      <c r="F44" s="312">
        <v>1234285.68</v>
      </c>
      <c r="G44" s="312"/>
      <c r="H44" s="22">
        <v>8310</v>
      </c>
      <c r="I44" s="313" t="s">
        <v>56</v>
      </c>
      <c r="J44" s="313"/>
      <c r="K44" s="23" t="s">
        <v>57</v>
      </c>
      <c r="L44" s="173">
        <v>13912458.23</v>
      </c>
      <c r="M44" s="25"/>
      <c r="N44" s="26"/>
    </row>
    <row r="45" spans="1:14" ht="83.1" customHeight="1" outlineLevel="1" x14ac:dyDescent="0.25">
      <c r="A45" s="20" t="s">
        <v>353</v>
      </c>
      <c r="B45" s="21" t="s">
        <v>420</v>
      </c>
      <c r="C45" s="21" t="s">
        <v>73</v>
      </c>
      <c r="D45" s="21" t="s">
        <v>74</v>
      </c>
      <c r="E45" s="22">
        <v>8410</v>
      </c>
      <c r="F45" s="326">
        <v>-74845.95</v>
      </c>
      <c r="G45" s="326"/>
      <c r="H45" s="22">
        <v>8310</v>
      </c>
      <c r="I45" s="313" t="s">
        <v>56</v>
      </c>
      <c r="J45" s="313"/>
      <c r="K45" s="23" t="s">
        <v>57</v>
      </c>
      <c r="L45" s="173">
        <v>13837612.279999999</v>
      </c>
      <c r="M45" s="25"/>
      <c r="N45" s="26"/>
    </row>
    <row r="46" spans="1:14" ht="83.1" customHeight="1" outlineLevel="1" x14ac:dyDescent="0.25">
      <c r="A46" s="20" t="s">
        <v>353</v>
      </c>
      <c r="B46" s="21" t="s">
        <v>421</v>
      </c>
      <c r="C46" s="21" t="s">
        <v>73</v>
      </c>
      <c r="D46" s="21" t="s">
        <v>74</v>
      </c>
      <c r="E46" s="22">
        <v>8410</v>
      </c>
      <c r="F46" s="326">
        <v>-120111.3</v>
      </c>
      <c r="G46" s="326"/>
      <c r="H46" s="22">
        <v>8310</v>
      </c>
      <c r="I46" s="313" t="s">
        <v>56</v>
      </c>
      <c r="J46" s="313"/>
      <c r="K46" s="23" t="s">
        <v>57</v>
      </c>
      <c r="L46" s="173">
        <v>13717500.98</v>
      </c>
      <c r="M46" s="25"/>
      <c r="N46" s="26"/>
    </row>
    <row r="47" spans="1:14" ht="83.1" customHeight="1" outlineLevel="1" x14ac:dyDescent="0.25">
      <c r="A47" s="20" t="s">
        <v>353</v>
      </c>
      <c r="B47" s="21" t="s">
        <v>422</v>
      </c>
      <c r="C47" s="21" t="s">
        <v>73</v>
      </c>
      <c r="D47" s="21" t="s">
        <v>74</v>
      </c>
      <c r="E47" s="22">
        <v>8410</v>
      </c>
      <c r="F47" s="326">
        <v>-243838.34</v>
      </c>
      <c r="G47" s="326"/>
      <c r="H47" s="22">
        <v>8310</v>
      </c>
      <c r="I47" s="313" t="s">
        <v>56</v>
      </c>
      <c r="J47" s="313"/>
      <c r="K47" s="23" t="s">
        <v>57</v>
      </c>
      <c r="L47" s="173">
        <v>13473662.640000001</v>
      </c>
      <c r="M47" s="25"/>
      <c r="N47" s="26"/>
    </row>
    <row r="48" spans="1:14" ht="83.1" customHeight="1" outlineLevel="1" x14ac:dyDescent="0.25">
      <c r="A48" s="20" t="s">
        <v>355</v>
      </c>
      <c r="B48" s="21" t="s">
        <v>423</v>
      </c>
      <c r="C48" s="21" t="s">
        <v>73</v>
      </c>
      <c r="D48" s="21" t="s">
        <v>74</v>
      </c>
      <c r="E48" s="22">
        <v>8410</v>
      </c>
      <c r="F48" s="312">
        <v>379050</v>
      </c>
      <c r="G48" s="312"/>
      <c r="H48" s="22">
        <v>8310</v>
      </c>
      <c r="I48" s="313" t="s">
        <v>56</v>
      </c>
      <c r="J48" s="313"/>
      <c r="K48" s="23" t="s">
        <v>57</v>
      </c>
      <c r="L48" s="173">
        <v>13852712.640000001</v>
      </c>
      <c r="M48" s="25"/>
      <c r="N48" s="26"/>
    </row>
    <row r="49" spans="1:14" ht="83.1" customHeight="1" outlineLevel="1" x14ac:dyDescent="0.25">
      <c r="A49" s="20" t="s">
        <v>355</v>
      </c>
      <c r="B49" s="21" t="s">
        <v>423</v>
      </c>
      <c r="C49" s="21" t="s">
        <v>73</v>
      </c>
      <c r="D49" s="21" t="s">
        <v>74</v>
      </c>
      <c r="E49" s="22">
        <v>8410</v>
      </c>
      <c r="F49" s="312">
        <v>604800</v>
      </c>
      <c r="G49" s="312"/>
      <c r="H49" s="22">
        <v>8310</v>
      </c>
      <c r="I49" s="313" t="s">
        <v>56</v>
      </c>
      <c r="J49" s="313"/>
      <c r="K49" s="23" t="s">
        <v>57</v>
      </c>
      <c r="L49" s="173">
        <v>14457512.640000001</v>
      </c>
      <c r="M49" s="25"/>
      <c r="N49" s="26"/>
    </row>
    <row r="50" spans="1:14" ht="83.1" customHeight="1" outlineLevel="1" x14ac:dyDescent="0.25">
      <c r="A50" s="20" t="s">
        <v>355</v>
      </c>
      <c r="B50" s="21" t="s">
        <v>423</v>
      </c>
      <c r="C50" s="21" t="s">
        <v>73</v>
      </c>
      <c r="D50" s="21" t="s">
        <v>74</v>
      </c>
      <c r="E50" s="22">
        <v>8410</v>
      </c>
      <c r="F50" s="312">
        <v>822857.12</v>
      </c>
      <c r="G50" s="312"/>
      <c r="H50" s="22">
        <v>8310</v>
      </c>
      <c r="I50" s="313" t="s">
        <v>56</v>
      </c>
      <c r="J50" s="313"/>
      <c r="K50" s="23" t="s">
        <v>57</v>
      </c>
      <c r="L50" s="173">
        <v>15280369.76</v>
      </c>
      <c r="M50" s="25"/>
      <c r="N50" s="26"/>
    </row>
    <row r="51" spans="1:14" ht="83.1" customHeight="1" outlineLevel="1" x14ac:dyDescent="0.25">
      <c r="A51" s="20" t="s">
        <v>355</v>
      </c>
      <c r="B51" s="21" t="s">
        <v>424</v>
      </c>
      <c r="C51" s="21" t="s">
        <v>73</v>
      </c>
      <c r="D51" s="21" t="s">
        <v>74</v>
      </c>
      <c r="E51" s="22">
        <v>8410</v>
      </c>
      <c r="F51" s="326">
        <v>-36297.96</v>
      </c>
      <c r="G51" s="326"/>
      <c r="H51" s="22">
        <v>8310</v>
      </c>
      <c r="I51" s="313" t="s">
        <v>56</v>
      </c>
      <c r="J51" s="313"/>
      <c r="K51" s="23" t="s">
        <v>57</v>
      </c>
      <c r="L51" s="173">
        <v>15244071.800000001</v>
      </c>
      <c r="M51" s="25"/>
      <c r="N51" s="26"/>
    </row>
    <row r="52" spans="1:14" ht="83.1" customHeight="1" outlineLevel="1" x14ac:dyDescent="0.25">
      <c r="A52" s="20" t="s">
        <v>355</v>
      </c>
      <c r="B52" s="21" t="s">
        <v>425</v>
      </c>
      <c r="C52" s="21" t="s">
        <v>73</v>
      </c>
      <c r="D52" s="21" t="s">
        <v>74</v>
      </c>
      <c r="E52" s="22">
        <v>8410</v>
      </c>
      <c r="F52" s="326">
        <v>-57701.3</v>
      </c>
      <c r="G52" s="326"/>
      <c r="H52" s="22">
        <v>8310</v>
      </c>
      <c r="I52" s="313" t="s">
        <v>56</v>
      </c>
      <c r="J52" s="313"/>
      <c r="K52" s="23" t="s">
        <v>57</v>
      </c>
      <c r="L52" s="173">
        <v>15186370.5</v>
      </c>
      <c r="M52" s="25"/>
      <c r="N52" s="26"/>
    </row>
    <row r="53" spans="1:14" ht="83.1" customHeight="1" outlineLevel="1" x14ac:dyDescent="0.25">
      <c r="A53" s="20" t="s">
        <v>355</v>
      </c>
      <c r="B53" s="21" t="s">
        <v>426</v>
      </c>
      <c r="C53" s="21" t="s">
        <v>73</v>
      </c>
      <c r="D53" s="21" t="s">
        <v>74</v>
      </c>
      <c r="E53" s="22">
        <v>8410</v>
      </c>
      <c r="F53" s="326">
        <v>-78245.64</v>
      </c>
      <c r="G53" s="326"/>
      <c r="H53" s="22">
        <v>8310</v>
      </c>
      <c r="I53" s="313" t="s">
        <v>56</v>
      </c>
      <c r="J53" s="313"/>
      <c r="K53" s="23" t="s">
        <v>57</v>
      </c>
      <c r="L53" s="173">
        <v>15108124.859999999</v>
      </c>
      <c r="M53" s="25"/>
      <c r="N53" s="26"/>
    </row>
    <row r="54" spans="1:14" ht="83.1" customHeight="1" outlineLevel="1" x14ac:dyDescent="0.25">
      <c r="A54" s="20" t="s">
        <v>364</v>
      </c>
      <c r="B54" s="21" t="s">
        <v>427</v>
      </c>
      <c r="C54" s="21" t="s">
        <v>73</v>
      </c>
      <c r="D54" s="21" t="s">
        <v>74</v>
      </c>
      <c r="E54" s="22">
        <v>8410</v>
      </c>
      <c r="F54" s="312">
        <v>379050</v>
      </c>
      <c r="G54" s="312"/>
      <c r="H54" s="22">
        <v>8310</v>
      </c>
      <c r="I54" s="313" t="s">
        <v>56</v>
      </c>
      <c r="J54" s="313"/>
      <c r="K54" s="23" t="s">
        <v>57</v>
      </c>
      <c r="L54" s="173">
        <v>15487174.859999999</v>
      </c>
      <c r="M54" s="25"/>
      <c r="N54" s="26"/>
    </row>
    <row r="55" spans="1:14" ht="83.1" customHeight="1" outlineLevel="1" x14ac:dyDescent="0.25">
      <c r="A55" s="20" t="s">
        <v>364</v>
      </c>
      <c r="B55" s="21" t="s">
        <v>427</v>
      </c>
      <c r="C55" s="21" t="s">
        <v>73</v>
      </c>
      <c r="D55" s="21" t="s">
        <v>74</v>
      </c>
      <c r="E55" s="22">
        <v>8410</v>
      </c>
      <c r="F55" s="312">
        <v>604800</v>
      </c>
      <c r="G55" s="312"/>
      <c r="H55" s="22">
        <v>8310</v>
      </c>
      <c r="I55" s="313" t="s">
        <v>56</v>
      </c>
      <c r="J55" s="313"/>
      <c r="K55" s="23" t="s">
        <v>57</v>
      </c>
      <c r="L55" s="173">
        <v>16091974.859999999</v>
      </c>
      <c r="M55" s="25"/>
      <c r="N55" s="26"/>
    </row>
    <row r="56" spans="1:14" ht="83.1" customHeight="1" outlineLevel="1" x14ac:dyDescent="0.25">
      <c r="A56" s="20" t="s">
        <v>364</v>
      </c>
      <c r="B56" s="21" t="s">
        <v>428</v>
      </c>
      <c r="C56" s="21" t="s">
        <v>73</v>
      </c>
      <c r="D56" s="21" t="s">
        <v>74</v>
      </c>
      <c r="E56" s="22">
        <v>8410</v>
      </c>
      <c r="F56" s="312">
        <v>26255.08</v>
      </c>
      <c r="G56" s="312"/>
      <c r="H56" s="22">
        <v>8310</v>
      </c>
      <c r="I56" s="313" t="s">
        <v>56</v>
      </c>
      <c r="J56" s="313"/>
      <c r="K56" s="23" t="s">
        <v>57</v>
      </c>
      <c r="L56" s="173">
        <v>16118229.939999999</v>
      </c>
      <c r="M56" s="25"/>
      <c r="N56" s="26"/>
    </row>
    <row r="57" spans="1:14" ht="83.1" customHeight="1" outlineLevel="1" x14ac:dyDescent="0.25">
      <c r="A57" s="20" t="s">
        <v>364</v>
      </c>
      <c r="B57" s="21" t="s">
        <v>429</v>
      </c>
      <c r="C57" s="21" t="s">
        <v>73</v>
      </c>
      <c r="D57" s="21" t="s">
        <v>74</v>
      </c>
      <c r="E57" s="22">
        <v>8410</v>
      </c>
      <c r="F57" s="312">
        <v>42151.63</v>
      </c>
      <c r="G57" s="312"/>
      <c r="H57" s="22">
        <v>8310</v>
      </c>
      <c r="I57" s="313" t="s">
        <v>56</v>
      </c>
      <c r="J57" s="313"/>
      <c r="K57" s="23" t="s">
        <v>57</v>
      </c>
      <c r="L57" s="173">
        <v>16160381.57</v>
      </c>
      <c r="M57" s="25"/>
      <c r="N57" s="26"/>
    </row>
    <row r="58" spans="1:14" ht="12" customHeight="1" x14ac:dyDescent="0.25">
      <c r="A58" s="303" t="s">
        <v>58</v>
      </c>
      <c r="B58" s="303"/>
      <c r="C58" s="303"/>
      <c r="D58" s="303"/>
      <c r="E58" s="318">
        <v>16160381.57</v>
      </c>
      <c r="F58" s="318"/>
      <c r="G58" s="318"/>
      <c r="H58" s="319">
        <v>0</v>
      </c>
      <c r="I58" s="319"/>
      <c r="J58" s="319"/>
      <c r="K58" s="16" t="s">
        <v>57</v>
      </c>
      <c r="L58" s="28">
        <v>16160381.57</v>
      </c>
      <c r="M58" s="18"/>
      <c r="N58" s="19">
        <v>0</v>
      </c>
    </row>
    <row r="59" spans="1:14" ht="11.45" customHeight="1" x14ac:dyDescent="0.25"/>
    <row r="60" spans="1:14" ht="11.45" customHeight="1" x14ac:dyDescent="0.25"/>
    <row r="61" spans="1:14" ht="11.45" customHeight="1" x14ac:dyDescent="0.25"/>
    <row r="62" spans="1:14" ht="11.45" customHeight="1" x14ac:dyDescent="0.25"/>
  </sheetData>
  <mergeCells count="116">
    <mergeCell ref="F56:G56"/>
    <mergeCell ref="I56:J56"/>
    <mergeCell ref="F57:G57"/>
    <mergeCell ref="I57:J57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17:G17"/>
    <mergeCell ref="I17:J17"/>
    <mergeCell ref="F18:G18"/>
    <mergeCell ref="I18:J18"/>
    <mergeCell ref="F19:G19"/>
    <mergeCell ref="I19:J19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A58:D58"/>
    <mergeCell ref="E58:G58"/>
    <mergeCell ref="H58:J58"/>
    <mergeCell ref="B4:N4"/>
    <mergeCell ref="A7:D7"/>
    <mergeCell ref="E7:J7"/>
    <mergeCell ref="A5:A6"/>
    <mergeCell ref="B5:B6"/>
    <mergeCell ref="C5:C6"/>
    <mergeCell ref="D5:D6"/>
    <mergeCell ref="E5:G5"/>
    <mergeCell ref="H5:J5"/>
    <mergeCell ref="F8:G8"/>
    <mergeCell ref="I8:J8"/>
    <mergeCell ref="F9:G9"/>
    <mergeCell ref="I9:J9"/>
    <mergeCell ref="F10:G10"/>
    <mergeCell ref="I10:J10"/>
    <mergeCell ref="K5:L6"/>
    <mergeCell ref="M5:N6"/>
    <mergeCell ref="F6:G6"/>
    <mergeCell ref="I6:J6"/>
    <mergeCell ref="F14:G14"/>
    <mergeCell ref="I14:J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O50"/>
  <sheetViews>
    <sheetView workbookViewId="0"/>
  </sheetViews>
  <sheetFormatPr defaultColWidth="7.875" defaultRowHeight="15.75" outlineLevelRow="1" x14ac:dyDescent="0.25"/>
  <cols>
    <col min="1" max="1" width="8.75" style="14" customWidth="1"/>
    <col min="2" max="4" width="14.875" style="14" customWidth="1"/>
    <col min="5" max="5" width="6.125" style="14" customWidth="1"/>
    <col min="6" max="6" width="3.5" style="14" customWidth="1"/>
    <col min="7" max="7" width="10.5" style="14" customWidth="1"/>
    <col min="8" max="8" width="6.125" style="14" customWidth="1"/>
    <col min="9" max="9" width="3.5" style="14" customWidth="1"/>
    <col min="10" max="10" width="10.5" style="14" customWidth="1"/>
    <col min="11" max="11" width="2.625" style="14" customWidth="1"/>
    <col min="12" max="12" width="12.25" style="14" customWidth="1"/>
    <col min="13" max="13" width="2.625" style="14" customWidth="1"/>
    <col min="14" max="14" width="12.25" style="14" customWidth="1"/>
  </cols>
  <sheetData>
    <row r="1" spans="1:15" ht="12.95" customHeight="1" x14ac:dyDescent="0.25">
      <c r="A1" s="13" t="s">
        <v>42</v>
      </c>
    </row>
    <row r="2" spans="1:15" ht="15.95" customHeight="1" x14ac:dyDescent="0.25">
      <c r="A2" s="15" t="s">
        <v>285</v>
      </c>
    </row>
    <row r="3" spans="1:15" ht="11.1" customHeight="1" x14ac:dyDescent="0.25">
      <c r="A3" s="14" t="s">
        <v>43</v>
      </c>
      <c r="B3" s="14" t="s">
        <v>44</v>
      </c>
    </row>
    <row r="4" spans="1:15" ht="31.5" customHeight="1" x14ac:dyDescent="0.25">
      <c r="A4" s="14" t="s">
        <v>45</v>
      </c>
      <c r="B4" s="320" t="s">
        <v>75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5" ht="12.95" customHeight="1" x14ac:dyDescent="0.25">
      <c r="A5" s="305" t="s">
        <v>46</v>
      </c>
      <c r="B5" s="307" t="s">
        <v>47</v>
      </c>
      <c r="C5" s="307" t="s">
        <v>48</v>
      </c>
      <c r="D5" s="309" t="s">
        <v>49</v>
      </c>
      <c r="E5" s="307" t="s">
        <v>50</v>
      </c>
      <c r="F5" s="307"/>
      <c r="G5" s="307"/>
      <c r="H5" s="311" t="s">
        <v>51</v>
      </c>
      <c r="I5" s="311"/>
      <c r="J5" s="311"/>
      <c r="K5" s="307" t="s">
        <v>52</v>
      </c>
      <c r="L5" s="307"/>
      <c r="M5" s="307" t="s">
        <v>53</v>
      </c>
      <c r="N5" s="307"/>
    </row>
    <row r="6" spans="1:15" ht="12.95" customHeight="1" x14ac:dyDescent="0.25">
      <c r="A6" s="306"/>
      <c r="B6" s="308"/>
      <c r="C6" s="308"/>
      <c r="D6" s="310"/>
      <c r="E6" s="30" t="s">
        <v>54</v>
      </c>
      <c r="F6" s="315"/>
      <c r="G6" s="315"/>
      <c r="H6" s="29" t="s">
        <v>54</v>
      </c>
      <c r="I6" s="316"/>
      <c r="J6" s="316"/>
      <c r="K6" s="306"/>
      <c r="L6" s="314"/>
      <c r="M6" s="306"/>
      <c r="N6" s="314"/>
    </row>
    <row r="7" spans="1:15" ht="12" customHeight="1" x14ac:dyDescent="0.25">
      <c r="A7" s="303" t="s">
        <v>55</v>
      </c>
      <c r="B7" s="303"/>
      <c r="C7" s="303"/>
      <c r="D7" s="303"/>
      <c r="E7" s="304"/>
      <c r="F7" s="304"/>
      <c r="G7" s="304"/>
      <c r="H7" s="304"/>
      <c r="I7" s="304"/>
      <c r="J7" s="304"/>
      <c r="K7" s="16"/>
      <c r="L7" s="17"/>
      <c r="M7" s="18"/>
      <c r="N7" s="19">
        <v>0</v>
      </c>
    </row>
    <row r="8" spans="1:15" ht="83.1" customHeight="1" outlineLevel="1" x14ac:dyDescent="0.25">
      <c r="A8" s="174">
        <v>44206</v>
      </c>
      <c r="B8" s="21" t="s">
        <v>442</v>
      </c>
      <c r="C8" s="21" t="s">
        <v>76</v>
      </c>
      <c r="D8" s="21" t="s">
        <v>77</v>
      </c>
      <c r="E8" s="22">
        <v>8310</v>
      </c>
      <c r="F8" s="312">
        <v>7501.32</v>
      </c>
      <c r="G8" s="312"/>
      <c r="H8" s="22">
        <v>1354</v>
      </c>
      <c r="I8" s="313" t="s">
        <v>56</v>
      </c>
      <c r="J8" s="313"/>
      <c r="K8" s="23" t="s">
        <v>57</v>
      </c>
      <c r="L8" s="24">
        <v>7501.32</v>
      </c>
      <c r="M8" s="25"/>
      <c r="N8" s="26"/>
      <c r="O8" s="27"/>
    </row>
    <row r="9" spans="1:15" ht="83.1" customHeight="1" outlineLevel="1" x14ac:dyDescent="0.25">
      <c r="A9" s="174">
        <v>44206</v>
      </c>
      <c r="B9" s="21" t="s">
        <v>442</v>
      </c>
      <c r="C9" s="21" t="s">
        <v>76</v>
      </c>
      <c r="D9" s="21" t="s">
        <v>78</v>
      </c>
      <c r="E9" s="22">
        <v>8310</v>
      </c>
      <c r="F9" s="317">
        <v>491.07</v>
      </c>
      <c r="G9" s="317"/>
      <c r="H9" s="22">
        <v>1354</v>
      </c>
      <c r="I9" s="313" t="s">
        <v>56</v>
      </c>
      <c r="J9" s="313"/>
      <c r="K9" s="23" t="s">
        <v>57</v>
      </c>
      <c r="L9" s="24">
        <v>7992.3899999999994</v>
      </c>
      <c r="M9" s="25"/>
      <c r="N9" s="26"/>
      <c r="O9" s="27"/>
    </row>
    <row r="10" spans="1:15" ht="83.1" customHeight="1" outlineLevel="1" x14ac:dyDescent="0.25">
      <c r="A10" s="174">
        <v>44206</v>
      </c>
      <c r="B10" s="21" t="s">
        <v>442</v>
      </c>
      <c r="C10" s="21" t="s">
        <v>76</v>
      </c>
      <c r="D10" s="21" t="s">
        <v>79</v>
      </c>
      <c r="E10" s="22">
        <v>8310</v>
      </c>
      <c r="F10" s="312">
        <v>3588</v>
      </c>
      <c r="G10" s="312"/>
      <c r="H10" s="22">
        <v>1354</v>
      </c>
      <c r="I10" s="313" t="s">
        <v>56</v>
      </c>
      <c r="J10" s="313"/>
      <c r="K10" s="23" t="s">
        <v>57</v>
      </c>
      <c r="L10" s="24">
        <v>11580.39</v>
      </c>
      <c r="M10" s="25"/>
      <c r="N10" s="26"/>
      <c r="O10" s="27"/>
    </row>
    <row r="11" spans="1:15" ht="83.1" customHeight="1" outlineLevel="1" x14ac:dyDescent="0.25">
      <c r="A11" s="174">
        <v>44209</v>
      </c>
      <c r="B11" s="21" t="s">
        <v>443</v>
      </c>
      <c r="C11" s="21" t="s">
        <v>76</v>
      </c>
      <c r="D11" s="21" t="s">
        <v>79</v>
      </c>
      <c r="E11" s="22">
        <v>8310</v>
      </c>
      <c r="F11" s="312">
        <v>3588</v>
      </c>
      <c r="G11" s="312"/>
      <c r="H11" s="22">
        <v>1354</v>
      </c>
      <c r="I11" s="313" t="s">
        <v>56</v>
      </c>
      <c r="J11" s="313"/>
      <c r="K11" s="23" t="s">
        <v>57</v>
      </c>
      <c r="L11" s="24">
        <v>15168.39</v>
      </c>
      <c r="M11" s="25"/>
      <c r="N11" s="26"/>
      <c r="O11" s="27"/>
    </row>
    <row r="12" spans="1:15" ht="83.1" customHeight="1" outlineLevel="1" x14ac:dyDescent="0.25">
      <c r="A12" s="174">
        <v>44227</v>
      </c>
      <c r="B12" s="21" t="s">
        <v>444</v>
      </c>
      <c r="C12" s="21" t="s">
        <v>76</v>
      </c>
      <c r="D12" s="21" t="s">
        <v>77</v>
      </c>
      <c r="E12" s="22">
        <v>8310</v>
      </c>
      <c r="F12" s="317">
        <v>0.01</v>
      </c>
      <c r="G12" s="317"/>
      <c r="H12" s="22">
        <v>1354</v>
      </c>
      <c r="I12" s="313" t="s">
        <v>56</v>
      </c>
      <c r="J12" s="313"/>
      <c r="K12" s="23" t="s">
        <v>57</v>
      </c>
      <c r="L12" s="24">
        <v>15168.4</v>
      </c>
      <c r="M12" s="25"/>
      <c r="N12" s="26"/>
      <c r="O12" s="27"/>
    </row>
    <row r="13" spans="1:15" ht="83.1" customHeight="1" outlineLevel="1" x14ac:dyDescent="0.25">
      <c r="A13" s="174">
        <v>44227</v>
      </c>
      <c r="B13" s="21" t="s">
        <v>444</v>
      </c>
      <c r="C13" s="21" t="s">
        <v>76</v>
      </c>
      <c r="D13" s="21" t="s">
        <v>78</v>
      </c>
      <c r="E13" s="22">
        <v>8310</v>
      </c>
      <c r="F13" s="317">
        <v>0.01</v>
      </c>
      <c r="G13" s="317"/>
      <c r="H13" s="22">
        <v>1354</v>
      </c>
      <c r="I13" s="313" t="s">
        <v>56</v>
      </c>
      <c r="J13" s="313"/>
      <c r="K13" s="23" t="s">
        <v>57</v>
      </c>
      <c r="L13" s="24">
        <v>15168.41</v>
      </c>
      <c r="M13" s="25"/>
      <c r="N13" s="26"/>
      <c r="O13" s="27"/>
    </row>
    <row r="14" spans="1:15" ht="83.1" customHeight="1" outlineLevel="1" x14ac:dyDescent="0.25">
      <c r="A14" s="174">
        <v>44231</v>
      </c>
      <c r="B14" s="21" t="s">
        <v>445</v>
      </c>
      <c r="C14" s="21" t="s">
        <v>76</v>
      </c>
      <c r="D14" s="21" t="s">
        <v>80</v>
      </c>
      <c r="E14" s="22">
        <v>8310</v>
      </c>
      <c r="F14" s="317">
        <v>709.82</v>
      </c>
      <c r="G14" s="317"/>
      <c r="H14" s="22">
        <v>1354</v>
      </c>
      <c r="I14" s="313" t="s">
        <v>56</v>
      </c>
      <c r="J14" s="313"/>
      <c r="K14" s="23" t="s">
        <v>57</v>
      </c>
      <c r="L14" s="24">
        <v>15878.23</v>
      </c>
      <c r="M14" s="25"/>
      <c r="N14" s="26"/>
      <c r="O14" s="27"/>
    </row>
    <row r="15" spans="1:15" ht="83.1" customHeight="1" outlineLevel="1" x14ac:dyDescent="0.25">
      <c r="A15" s="174">
        <v>44231</v>
      </c>
      <c r="B15" s="21" t="s">
        <v>445</v>
      </c>
      <c r="C15" s="21" t="s">
        <v>76</v>
      </c>
      <c r="D15" s="21" t="s">
        <v>78</v>
      </c>
      <c r="E15" s="22">
        <v>8310</v>
      </c>
      <c r="F15" s="317">
        <v>491.07</v>
      </c>
      <c r="G15" s="317"/>
      <c r="H15" s="22">
        <v>1354</v>
      </c>
      <c r="I15" s="313" t="s">
        <v>56</v>
      </c>
      <c r="J15" s="313"/>
      <c r="K15" s="23" t="s">
        <v>57</v>
      </c>
      <c r="L15" s="24">
        <v>16369.3</v>
      </c>
      <c r="M15" s="25"/>
      <c r="N15" s="26"/>
      <c r="O15" s="27"/>
    </row>
    <row r="16" spans="1:15" ht="83.1" customHeight="1" outlineLevel="1" x14ac:dyDescent="0.25">
      <c r="A16" s="174">
        <v>44231</v>
      </c>
      <c r="B16" s="21" t="s">
        <v>445</v>
      </c>
      <c r="C16" s="21" t="s">
        <v>76</v>
      </c>
      <c r="D16" s="21" t="s">
        <v>79</v>
      </c>
      <c r="E16" s="22">
        <v>8310</v>
      </c>
      <c r="F16" s="312">
        <v>3588</v>
      </c>
      <c r="G16" s="312"/>
      <c r="H16" s="22">
        <v>1354</v>
      </c>
      <c r="I16" s="313" t="s">
        <v>56</v>
      </c>
      <c r="J16" s="313"/>
      <c r="K16" s="23" t="s">
        <v>57</v>
      </c>
      <c r="L16" s="24">
        <v>19957.3</v>
      </c>
      <c r="M16" s="25"/>
      <c r="N16" s="26"/>
      <c r="O16" s="27"/>
    </row>
    <row r="17" spans="1:15" ht="83.1" customHeight="1" outlineLevel="1" x14ac:dyDescent="0.25">
      <c r="A17" s="174">
        <v>44231</v>
      </c>
      <c r="B17" s="21" t="s">
        <v>445</v>
      </c>
      <c r="C17" s="21" t="s">
        <v>76</v>
      </c>
      <c r="D17" s="21" t="s">
        <v>81</v>
      </c>
      <c r="E17" s="22">
        <v>8310</v>
      </c>
      <c r="F17" s="317">
        <v>888.39</v>
      </c>
      <c r="G17" s="317"/>
      <c r="H17" s="22">
        <v>1354</v>
      </c>
      <c r="I17" s="313" t="s">
        <v>56</v>
      </c>
      <c r="J17" s="313"/>
      <c r="K17" s="23" t="s">
        <v>57</v>
      </c>
      <c r="L17" s="24">
        <v>20845.689999999999</v>
      </c>
      <c r="M17" s="25"/>
      <c r="N17" s="26"/>
      <c r="O17" s="27"/>
    </row>
    <row r="18" spans="1:15" ht="83.1" customHeight="1" outlineLevel="1" x14ac:dyDescent="0.25">
      <c r="A18" s="174">
        <v>44231</v>
      </c>
      <c r="B18" s="21" t="s">
        <v>445</v>
      </c>
      <c r="C18" s="21" t="s">
        <v>76</v>
      </c>
      <c r="D18" s="21" t="s">
        <v>82</v>
      </c>
      <c r="E18" s="22">
        <v>8310</v>
      </c>
      <c r="F18" s="312">
        <v>1135.01</v>
      </c>
      <c r="G18" s="312"/>
      <c r="H18" s="22">
        <v>1354</v>
      </c>
      <c r="I18" s="313" t="s">
        <v>56</v>
      </c>
      <c r="J18" s="313"/>
      <c r="K18" s="23" t="s">
        <v>57</v>
      </c>
      <c r="L18" s="24">
        <v>21980.699999999997</v>
      </c>
      <c r="M18" s="25"/>
      <c r="N18" s="26"/>
      <c r="O18" s="27"/>
    </row>
    <row r="19" spans="1:15" ht="83.1" customHeight="1" outlineLevel="1" x14ac:dyDescent="0.25">
      <c r="A19" s="174">
        <v>44239</v>
      </c>
      <c r="B19" s="21" t="s">
        <v>446</v>
      </c>
      <c r="C19" s="21" t="s">
        <v>76</v>
      </c>
      <c r="D19" s="21" t="s">
        <v>77</v>
      </c>
      <c r="E19" s="22">
        <v>8310</v>
      </c>
      <c r="F19" s="312">
        <v>7501.32</v>
      </c>
      <c r="G19" s="312"/>
      <c r="H19" s="22">
        <v>1354</v>
      </c>
      <c r="I19" s="313" t="s">
        <v>56</v>
      </c>
      <c r="J19" s="313"/>
      <c r="K19" s="23" t="s">
        <v>57</v>
      </c>
      <c r="L19" s="24">
        <v>29482.019999999997</v>
      </c>
      <c r="M19" s="25"/>
      <c r="N19" s="26"/>
      <c r="O19" s="27"/>
    </row>
    <row r="20" spans="1:15" ht="83.1" customHeight="1" outlineLevel="1" x14ac:dyDescent="0.25">
      <c r="A20" s="174">
        <v>44239</v>
      </c>
      <c r="B20" s="21" t="s">
        <v>446</v>
      </c>
      <c r="C20" s="21" t="s">
        <v>76</v>
      </c>
      <c r="D20" s="21" t="s">
        <v>82</v>
      </c>
      <c r="E20" s="22">
        <v>8310</v>
      </c>
      <c r="F20" s="312">
        <v>1135</v>
      </c>
      <c r="G20" s="312"/>
      <c r="H20" s="22">
        <v>1354</v>
      </c>
      <c r="I20" s="313" t="s">
        <v>56</v>
      </c>
      <c r="J20" s="313"/>
      <c r="K20" s="23" t="s">
        <v>57</v>
      </c>
      <c r="L20" s="24">
        <v>30617.019999999997</v>
      </c>
      <c r="M20" s="25"/>
      <c r="N20" s="26"/>
      <c r="O20" s="27"/>
    </row>
    <row r="21" spans="1:15" ht="83.1" customHeight="1" outlineLevel="1" x14ac:dyDescent="0.25">
      <c r="A21" s="174">
        <v>44255</v>
      </c>
      <c r="B21" s="21" t="s">
        <v>447</v>
      </c>
      <c r="C21" s="21" t="s">
        <v>76</v>
      </c>
      <c r="D21" s="21" t="s">
        <v>83</v>
      </c>
      <c r="E21" s="22">
        <v>8310</v>
      </c>
      <c r="F21" s="312">
        <v>10000</v>
      </c>
      <c r="G21" s="312"/>
      <c r="H21" s="22">
        <v>1354</v>
      </c>
      <c r="I21" s="313" t="s">
        <v>56</v>
      </c>
      <c r="J21" s="313"/>
      <c r="K21" s="23" t="s">
        <v>57</v>
      </c>
      <c r="L21" s="24">
        <v>40617.019999999997</v>
      </c>
      <c r="M21" s="25"/>
      <c r="N21" s="26"/>
      <c r="O21" s="27"/>
    </row>
    <row r="22" spans="1:15" ht="83.1" customHeight="1" outlineLevel="1" x14ac:dyDescent="0.25">
      <c r="A22" s="174">
        <v>44255</v>
      </c>
      <c r="B22" s="21" t="s">
        <v>447</v>
      </c>
      <c r="C22" s="21" t="s">
        <v>76</v>
      </c>
      <c r="D22" s="21" t="s">
        <v>79</v>
      </c>
      <c r="E22" s="22">
        <v>8310</v>
      </c>
      <c r="F22" s="312">
        <v>3588</v>
      </c>
      <c r="G22" s="312"/>
      <c r="H22" s="22">
        <v>1354</v>
      </c>
      <c r="I22" s="313" t="s">
        <v>56</v>
      </c>
      <c r="J22" s="313"/>
      <c r="K22" s="23" t="s">
        <v>57</v>
      </c>
      <c r="L22" s="24">
        <v>44205.02</v>
      </c>
      <c r="M22" s="25"/>
      <c r="N22" s="26"/>
      <c r="O22" s="27"/>
    </row>
    <row r="23" spans="1:15" ht="83.1" customHeight="1" outlineLevel="1" x14ac:dyDescent="0.25">
      <c r="A23" s="174">
        <v>44255</v>
      </c>
      <c r="B23" s="21" t="s">
        <v>447</v>
      </c>
      <c r="C23" s="21" t="s">
        <v>76</v>
      </c>
      <c r="D23" s="21" t="s">
        <v>84</v>
      </c>
      <c r="E23" s="22">
        <v>8310</v>
      </c>
      <c r="F23" s="312">
        <v>5122.32</v>
      </c>
      <c r="G23" s="312"/>
      <c r="H23" s="22">
        <v>1354</v>
      </c>
      <c r="I23" s="313" t="s">
        <v>56</v>
      </c>
      <c r="J23" s="313"/>
      <c r="K23" s="23" t="s">
        <v>57</v>
      </c>
      <c r="L23" s="24">
        <v>49327.34</v>
      </c>
      <c r="M23" s="25"/>
      <c r="N23" s="26"/>
      <c r="O23" s="27"/>
    </row>
    <row r="24" spans="1:15" ht="83.1" customHeight="1" outlineLevel="1" x14ac:dyDescent="0.25">
      <c r="A24" s="174">
        <v>44255</v>
      </c>
      <c r="B24" s="21" t="s">
        <v>448</v>
      </c>
      <c r="C24" s="21" t="s">
        <v>76</v>
      </c>
      <c r="D24" s="21" t="s">
        <v>78</v>
      </c>
      <c r="E24" s="22">
        <v>8310</v>
      </c>
      <c r="F24" s="317">
        <v>491.07</v>
      </c>
      <c r="G24" s="317"/>
      <c r="H24" s="22">
        <v>1354</v>
      </c>
      <c r="I24" s="313" t="s">
        <v>56</v>
      </c>
      <c r="J24" s="313"/>
      <c r="K24" s="23" t="s">
        <v>57</v>
      </c>
      <c r="L24" s="24">
        <v>49818.409999999996</v>
      </c>
      <c r="M24" s="25"/>
      <c r="N24" s="26"/>
      <c r="O24" s="27"/>
    </row>
    <row r="25" spans="1:15" ht="83.1" customHeight="1" outlineLevel="1" x14ac:dyDescent="0.25">
      <c r="A25" s="174">
        <v>44255</v>
      </c>
      <c r="B25" s="21" t="s">
        <v>448</v>
      </c>
      <c r="C25" s="21" t="s">
        <v>76</v>
      </c>
      <c r="D25" s="21" t="s">
        <v>79</v>
      </c>
      <c r="E25" s="22">
        <v>8310</v>
      </c>
      <c r="F25" s="312">
        <v>3588</v>
      </c>
      <c r="G25" s="312"/>
      <c r="H25" s="22">
        <v>1354</v>
      </c>
      <c r="I25" s="313" t="s">
        <v>56</v>
      </c>
      <c r="J25" s="313"/>
      <c r="K25" s="23" t="s">
        <v>57</v>
      </c>
      <c r="L25" s="24">
        <v>53406.409999999996</v>
      </c>
      <c r="M25" s="25"/>
      <c r="N25" s="26"/>
      <c r="O25" s="27"/>
    </row>
    <row r="26" spans="1:15" ht="83.1" customHeight="1" outlineLevel="1" x14ac:dyDescent="0.25">
      <c r="A26" s="20" t="s">
        <v>440</v>
      </c>
      <c r="B26" s="21" t="s">
        <v>449</v>
      </c>
      <c r="C26" s="21" t="s">
        <v>76</v>
      </c>
      <c r="D26" s="21" t="s">
        <v>79</v>
      </c>
      <c r="E26" s="22">
        <v>8310</v>
      </c>
      <c r="F26" s="317">
        <v>331.29</v>
      </c>
      <c r="G26" s="317"/>
      <c r="H26" s="22">
        <v>1354</v>
      </c>
      <c r="I26" s="313" t="s">
        <v>56</v>
      </c>
      <c r="J26" s="313"/>
      <c r="K26" s="23" t="s">
        <v>57</v>
      </c>
      <c r="L26" s="24">
        <v>53737.7</v>
      </c>
      <c r="M26" s="25"/>
      <c r="N26" s="26"/>
      <c r="O26" s="27"/>
    </row>
    <row r="27" spans="1:15" ht="83.1" customHeight="1" outlineLevel="1" x14ac:dyDescent="0.25">
      <c r="A27" s="174">
        <v>44260</v>
      </c>
      <c r="B27" s="21" t="s">
        <v>450</v>
      </c>
      <c r="C27" s="21" t="s">
        <v>76</v>
      </c>
      <c r="D27" s="21" t="s">
        <v>79</v>
      </c>
      <c r="E27" s="22">
        <v>8310</v>
      </c>
      <c r="F27" s="312">
        <v>3588</v>
      </c>
      <c r="G27" s="312"/>
      <c r="H27" s="22">
        <v>1354</v>
      </c>
      <c r="I27" s="313" t="s">
        <v>56</v>
      </c>
      <c r="J27" s="313"/>
      <c r="K27" s="23" t="s">
        <v>57</v>
      </c>
      <c r="L27" s="24">
        <v>57325.7</v>
      </c>
      <c r="M27" s="25"/>
      <c r="N27" s="26"/>
      <c r="O27" s="27"/>
    </row>
    <row r="28" spans="1:15" ht="83.1" customHeight="1" outlineLevel="1" x14ac:dyDescent="0.25">
      <c r="A28" s="174">
        <v>44260</v>
      </c>
      <c r="B28" s="21" t="s">
        <v>450</v>
      </c>
      <c r="C28" s="21" t="s">
        <v>76</v>
      </c>
      <c r="D28" s="21" t="s">
        <v>82</v>
      </c>
      <c r="E28" s="22">
        <v>8310</v>
      </c>
      <c r="F28" s="312">
        <v>1135.01</v>
      </c>
      <c r="G28" s="312"/>
      <c r="H28" s="22">
        <v>1354</v>
      </c>
      <c r="I28" s="313" t="s">
        <v>56</v>
      </c>
      <c r="J28" s="313"/>
      <c r="K28" s="23" t="s">
        <v>57</v>
      </c>
      <c r="L28" s="24">
        <v>58460.71</v>
      </c>
      <c r="M28" s="25"/>
      <c r="N28" s="26"/>
      <c r="O28" s="27"/>
    </row>
    <row r="29" spans="1:15" ht="83.1" customHeight="1" outlineLevel="1" x14ac:dyDescent="0.25">
      <c r="A29" s="174">
        <v>44267</v>
      </c>
      <c r="B29" s="21" t="s">
        <v>451</v>
      </c>
      <c r="C29" s="21" t="s">
        <v>76</v>
      </c>
      <c r="D29" s="21" t="s">
        <v>85</v>
      </c>
      <c r="E29" s="22">
        <v>8310</v>
      </c>
      <c r="F29" s="312">
        <v>2542.91</v>
      </c>
      <c r="G29" s="312"/>
      <c r="H29" s="22">
        <v>1354</v>
      </c>
      <c r="I29" s="313" t="s">
        <v>56</v>
      </c>
      <c r="J29" s="313"/>
      <c r="K29" s="23" t="s">
        <v>57</v>
      </c>
      <c r="L29" s="24">
        <v>61003.619999999995</v>
      </c>
      <c r="M29" s="25"/>
      <c r="N29" s="26"/>
      <c r="O29" s="27"/>
    </row>
    <row r="30" spans="1:15" ht="83.1" customHeight="1" outlineLevel="1" x14ac:dyDescent="0.25">
      <c r="A30" s="174">
        <v>44267</v>
      </c>
      <c r="B30" s="21" t="s">
        <v>451</v>
      </c>
      <c r="C30" s="21" t="s">
        <v>76</v>
      </c>
      <c r="D30" s="21" t="s">
        <v>78</v>
      </c>
      <c r="E30" s="22">
        <v>8310</v>
      </c>
      <c r="F30" s="317">
        <v>491.07</v>
      </c>
      <c r="G30" s="317"/>
      <c r="H30" s="22">
        <v>1354</v>
      </c>
      <c r="I30" s="313" t="s">
        <v>56</v>
      </c>
      <c r="J30" s="313"/>
      <c r="K30" s="23" t="s">
        <v>57</v>
      </c>
      <c r="L30" s="24">
        <v>61494.689999999995</v>
      </c>
      <c r="M30" s="25"/>
      <c r="N30" s="26"/>
      <c r="O30" s="27"/>
    </row>
    <row r="31" spans="1:15" ht="83.1" customHeight="1" outlineLevel="1" x14ac:dyDescent="0.25">
      <c r="A31" s="174">
        <v>44267</v>
      </c>
      <c r="B31" s="21" t="s">
        <v>451</v>
      </c>
      <c r="C31" s="21" t="s">
        <v>76</v>
      </c>
      <c r="D31" s="21" t="s">
        <v>79</v>
      </c>
      <c r="E31" s="22">
        <v>8310</v>
      </c>
      <c r="F31" s="312">
        <v>7176</v>
      </c>
      <c r="G31" s="312"/>
      <c r="H31" s="22">
        <v>1354</v>
      </c>
      <c r="I31" s="313" t="s">
        <v>56</v>
      </c>
      <c r="J31" s="313"/>
      <c r="K31" s="23" t="s">
        <v>57</v>
      </c>
      <c r="L31" s="24">
        <v>68670.69</v>
      </c>
      <c r="M31" s="25"/>
      <c r="N31" s="26"/>
      <c r="O31" s="27"/>
    </row>
    <row r="32" spans="1:15" ht="83.1" customHeight="1" outlineLevel="1" x14ac:dyDescent="0.25">
      <c r="A32" s="174">
        <v>44267</v>
      </c>
      <c r="B32" s="21" t="s">
        <v>451</v>
      </c>
      <c r="C32" s="21" t="s">
        <v>76</v>
      </c>
      <c r="D32" s="21" t="s">
        <v>82</v>
      </c>
      <c r="E32" s="22">
        <v>8310</v>
      </c>
      <c r="F32" s="312">
        <v>1135.01</v>
      </c>
      <c r="G32" s="312"/>
      <c r="H32" s="22">
        <v>1354</v>
      </c>
      <c r="I32" s="313" t="s">
        <v>56</v>
      </c>
      <c r="J32" s="313"/>
      <c r="K32" s="23" t="s">
        <v>57</v>
      </c>
      <c r="L32" s="24">
        <v>69805.7</v>
      </c>
      <c r="M32" s="25"/>
      <c r="N32" s="26"/>
      <c r="O32" s="27"/>
    </row>
    <row r="33" spans="1:15" ht="83.1" customHeight="1" outlineLevel="1" x14ac:dyDescent="0.25">
      <c r="A33" s="174">
        <v>44271</v>
      </c>
      <c r="B33" s="21" t="s">
        <v>452</v>
      </c>
      <c r="C33" s="21" t="s">
        <v>76</v>
      </c>
      <c r="D33" s="21" t="s">
        <v>88</v>
      </c>
      <c r="E33" s="22">
        <v>8310</v>
      </c>
      <c r="F33" s="312">
        <v>26500</v>
      </c>
      <c r="G33" s="312"/>
      <c r="H33" s="22">
        <v>1354</v>
      </c>
      <c r="I33" s="313" t="s">
        <v>56</v>
      </c>
      <c r="J33" s="313"/>
      <c r="K33" s="23" t="s">
        <v>57</v>
      </c>
      <c r="L33" s="24">
        <v>96305.7</v>
      </c>
      <c r="M33" s="25"/>
      <c r="N33" s="26"/>
      <c r="O33" s="27"/>
    </row>
    <row r="34" spans="1:15" ht="83.1" customHeight="1" outlineLevel="1" x14ac:dyDescent="0.25">
      <c r="A34" s="174">
        <v>44271</v>
      </c>
      <c r="B34" s="21" t="s">
        <v>452</v>
      </c>
      <c r="C34" s="21" t="s">
        <v>76</v>
      </c>
      <c r="D34" s="21" t="s">
        <v>87</v>
      </c>
      <c r="E34" s="22">
        <v>8310</v>
      </c>
      <c r="F34" s="312">
        <v>5673.22</v>
      </c>
      <c r="G34" s="312"/>
      <c r="H34" s="22">
        <v>1354</v>
      </c>
      <c r="I34" s="313" t="s">
        <v>56</v>
      </c>
      <c r="J34" s="313"/>
      <c r="K34" s="23" t="s">
        <v>57</v>
      </c>
      <c r="L34" s="24">
        <v>101978.92</v>
      </c>
      <c r="M34" s="25"/>
      <c r="N34" s="26"/>
      <c r="O34" s="27"/>
    </row>
    <row r="35" spans="1:15" ht="83.1" customHeight="1" outlineLevel="1" x14ac:dyDescent="0.25">
      <c r="A35" s="174">
        <v>44287</v>
      </c>
      <c r="B35" s="21" t="s">
        <v>453</v>
      </c>
      <c r="C35" s="21" t="s">
        <v>76</v>
      </c>
      <c r="D35" s="21" t="s">
        <v>86</v>
      </c>
      <c r="E35" s="22">
        <v>8310</v>
      </c>
      <c r="F35" s="312">
        <v>10000</v>
      </c>
      <c r="G35" s="312"/>
      <c r="H35" s="22">
        <v>1354</v>
      </c>
      <c r="I35" s="313" t="s">
        <v>56</v>
      </c>
      <c r="J35" s="313"/>
      <c r="K35" s="23" t="s">
        <v>57</v>
      </c>
      <c r="L35" s="24">
        <v>111978.92</v>
      </c>
      <c r="M35" s="25"/>
      <c r="N35" s="26"/>
      <c r="O35" s="27"/>
    </row>
    <row r="36" spans="1:15" ht="83.1" customHeight="1" outlineLevel="1" x14ac:dyDescent="0.25">
      <c r="A36" s="174">
        <v>44287</v>
      </c>
      <c r="B36" s="21" t="s">
        <v>453</v>
      </c>
      <c r="C36" s="21" t="s">
        <v>76</v>
      </c>
      <c r="D36" s="21" t="s">
        <v>88</v>
      </c>
      <c r="E36" s="22">
        <v>8310</v>
      </c>
      <c r="F36" s="312">
        <v>26500</v>
      </c>
      <c r="G36" s="312"/>
      <c r="H36" s="22">
        <v>1354</v>
      </c>
      <c r="I36" s="313" t="s">
        <v>56</v>
      </c>
      <c r="J36" s="313"/>
      <c r="K36" s="23" t="s">
        <v>57</v>
      </c>
      <c r="L36" s="24">
        <v>138478.91999999998</v>
      </c>
      <c r="M36" s="25"/>
      <c r="N36" s="26"/>
      <c r="O36" s="27"/>
    </row>
    <row r="37" spans="1:15" ht="83.1" customHeight="1" outlineLevel="1" x14ac:dyDescent="0.25">
      <c r="A37" s="174">
        <v>44287</v>
      </c>
      <c r="B37" s="21" t="s">
        <v>453</v>
      </c>
      <c r="C37" s="21" t="s">
        <v>76</v>
      </c>
      <c r="D37" s="21" t="s">
        <v>85</v>
      </c>
      <c r="E37" s="22">
        <v>8310</v>
      </c>
      <c r="F37" s="312">
        <v>2604.38</v>
      </c>
      <c r="G37" s="312"/>
      <c r="H37" s="22">
        <v>1354</v>
      </c>
      <c r="I37" s="313" t="s">
        <v>56</v>
      </c>
      <c r="J37" s="313"/>
      <c r="K37" s="23" t="s">
        <v>57</v>
      </c>
      <c r="L37" s="24">
        <v>141083.29999999999</v>
      </c>
      <c r="M37" s="25"/>
      <c r="N37" s="26"/>
      <c r="O37" s="27"/>
    </row>
    <row r="38" spans="1:15" ht="83.1" customHeight="1" outlineLevel="1" x14ac:dyDescent="0.25">
      <c r="A38" s="174">
        <v>44287</v>
      </c>
      <c r="B38" s="21" t="s">
        <v>453</v>
      </c>
      <c r="C38" s="21" t="s">
        <v>76</v>
      </c>
      <c r="D38" s="21" t="s">
        <v>89</v>
      </c>
      <c r="E38" s="22">
        <v>8310</v>
      </c>
      <c r="F38" s="317">
        <v>628.49</v>
      </c>
      <c r="G38" s="317"/>
      <c r="H38" s="22">
        <v>1354</v>
      </c>
      <c r="I38" s="313" t="s">
        <v>56</v>
      </c>
      <c r="J38" s="313"/>
      <c r="K38" s="23" t="s">
        <v>57</v>
      </c>
      <c r="L38" s="24">
        <v>141711.78999999998</v>
      </c>
      <c r="M38" s="25"/>
      <c r="N38" s="26"/>
      <c r="O38" s="27"/>
    </row>
    <row r="39" spans="1:15" ht="83.1" customHeight="1" outlineLevel="1" x14ac:dyDescent="0.25">
      <c r="A39" s="174">
        <v>44287</v>
      </c>
      <c r="B39" s="21" t="s">
        <v>453</v>
      </c>
      <c r="C39" s="21" t="s">
        <v>76</v>
      </c>
      <c r="D39" s="21" t="s">
        <v>79</v>
      </c>
      <c r="E39" s="22">
        <v>8310</v>
      </c>
      <c r="F39" s="312">
        <v>7176</v>
      </c>
      <c r="G39" s="312"/>
      <c r="H39" s="22">
        <v>1354</v>
      </c>
      <c r="I39" s="313" t="s">
        <v>56</v>
      </c>
      <c r="J39" s="313"/>
      <c r="K39" s="23" t="s">
        <v>57</v>
      </c>
      <c r="L39" s="24">
        <v>148887.78999999998</v>
      </c>
      <c r="M39" s="25"/>
      <c r="N39" s="26"/>
      <c r="O39" s="27"/>
    </row>
    <row r="40" spans="1:15" ht="83.1" customHeight="1" outlineLevel="1" x14ac:dyDescent="0.25">
      <c r="A40" s="174">
        <v>44287</v>
      </c>
      <c r="B40" s="21" t="s">
        <v>453</v>
      </c>
      <c r="C40" s="21" t="s">
        <v>76</v>
      </c>
      <c r="D40" s="21" t="s">
        <v>82</v>
      </c>
      <c r="E40" s="22">
        <v>8310</v>
      </c>
      <c r="F40" s="317">
        <v>982.14</v>
      </c>
      <c r="G40" s="317"/>
      <c r="H40" s="22">
        <v>1354</v>
      </c>
      <c r="I40" s="313" t="s">
        <v>56</v>
      </c>
      <c r="J40" s="313"/>
      <c r="K40" s="23" t="s">
        <v>57</v>
      </c>
      <c r="L40" s="24">
        <v>149869.93</v>
      </c>
      <c r="M40" s="25"/>
      <c r="N40" s="26"/>
      <c r="O40" s="27"/>
    </row>
    <row r="41" spans="1:15" ht="83.1" customHeight="1" outlineLevel="1" x14ac:dyDescent="0.25">
      <c r="A41" s="174">
        <v>44287</v>
      </c>
      <c r="B41" s="21" t="s">
        <v>453</v>
      </c>
      <c r="C41" s="21" t="s">
        <v>76</v>
      </c>
      <c r="D41" s="21" t="s">
        <v>84</v>
      </c>
      <c r="E41" s="22">
        <v>8310</v>
      </c>
      <c r="F41" s="312">
        <v>5122.32</v>
      </c>
      <c r="G41" s="312"/>
      <c r="H41" s="22">
        <v>1354</v>
      </c>
      <c r="I41" s="313" t="s">
        <v>56</v>
      </c>
      <c r="J41" s="313"/>
      <c r="K41" s="23" t="s">
        <v>57</v>
      </c>
      <c r="L41" s="24">
        <v>154992.25</v>
      </c>
      <c r="M41" s="25"/>
      <c r="N41" s="26"/>
      <c r="O41" s="27"/>
    </row>
    <row r="42" spans="1:15" ht="83.1" customHeight="1" outlineLevel="1" x14ac:dyDescent="0.25">
      <c r="A42" s="174">
        <v>44289</v>
      </c>
      <c r="B42" s="21" t="s">
        <v>454</v>
      </c>
      <c r="C42" s="21" t="s">
        <v>76</v>
      </c>
      <c r="D42" s="21" t="s">
        <v>88</v>
      </c>
      <c r="E42" s="22">
        <v>8310</v>
      </c>
      <c r="F42" s="312">
        <v>26500</v>
      </c>
      <c r="G42" s="312"/>
      <c r="H42" s="22">
        <v>1354</v>
      </c>
      <c r="I42" s="313" t="s">
        <v>56</v>
      </c>
      <c r="J42" s="313"/>
      <c r="K42" s="23" t="s">
        <v>57</v>
      </c>
      <c r="L42" s="24">
        <v>181492.25</v>
      </c>
      <c r="M42" s="25"/>
      <c r="N42" s="26"/>
      <c r="O42" s="27"/>
    </row>
    <row r="43" spans="1:15" ht="83.1" customHeight="1" outlineLevel="1" x14ac:dyDescent="0.25">
      <c r="A43" s="174">
        <v>44289</v>
      </c>
      <c r="B43" s="21" t="s">
        <v>454</v>
      </c>
      <c r="C43" s="21" t="s">
        <v>76</v>
      </c>
      <c r="D43" s="21" t="s">
        <v>78</v>
      </c>
      <c r="E43" s="22">
        <v>8310</v>
      </c>
      <c r="F43" s="317">
        <v>491.07</v>
      </c>
      <c r="G43" s="317"/>
      <c r="H43" s="22">
        <v>1354</v>
      </c>
      <c r="I43" s="313" t="s">
        <v>56</v>
      </c>
      <c r="J43" s="313"/>
      <c r="K43" s="23" t="s">
        <v>57</v>
      </c>
      <c r="L43" s="24">
        <v>181983.32</v>
      </c>
      <c r="M43" s="25"/>
      <c r="N43" s="26"/>
      <c r="O43" s="27"/>
    </row>
    <row r="44" spans="1:15" ht="83.1" customHeight="1" outlineLevel="1" x14ac:dyDescent="0.25">
      <c r="A44" s="174">
        <v>44289</v>
      </c>
      <c r="B44" s="21" t="s">
        <v>454</v>
      </c>
      <c r="C44" s="21" t="s">
        <v>76</v>
      </c>
      <c r="D44" s="21" t="s">
        <v>79</v>
      </c>
      <c r="E44" s="22">
        <v>8310</v>
      </c>
      <c r="F44" s="312">
        <v>3588</v>
      </c>
      <c r="G44" s="312"/>
      <c r="H44" s="22">
        <v>1354</v>
      </c>
      <c r="I44" s="313" t="s">
        <v>56</v>
      </c>
      <c r="J44" s="313"/>
      <c r="K44" s="23" t="s">
        <v>57</v>
      </c>
      <c r="L44" s="24">
        <v>185571.32</v>
      </c>
      <c r="M44" s="25"/>
      <c r="N44" s="26"/>
      <c r="O44" s="27"/>
    </row>
    <row r="45" spans="1:15" ht="83.1" customHeight="1" outlineLevel="1" x14ac:dyDescent="0.25">
      <c r="A45" s="174">
        <v>44289</v>
      </c>
      <c r="B45" s="21" t="s">
        <v>454</v>
      </c>
      <c r="C45" s="21" t="s">
        <v>76</v>
      </c>
      <c r="D45" s="21" t="s">
        <v>87</v>
      </c>
      <c r="E45" s="22">
        <v>8310</v>
      </c>
      <c r="F45" s="312">
        <v>11346.44</v>
      </c>
      <c r="G45" s="312"/>
      <c r="H45" s="22">
        <v>1354</v>
      </c>
      <c r="I45" s="313" t="s">
        <v>56</v>
      </c>
      <c r="J45" s="313"/>
      <c r="K45" s="23" t="s">
        <v>57</v>
      </c>
      <c r="L45" s="24">
        <v>196917.76000000001</v>
      </c>
      <c r="M45" s="25"/>
      <c r="N45" s="26"/>
      <c r="O45" s="27"/>
    </row>
    <row r="46" spans="1:15" ht="83.1" customHeight="1" outlineLevel="1" x14ac:dyDescent="0.25">
      <c r="A46" s="174">
        <v>44289</v>
      </c>
      <c r="B46" s="21" t="s">
        <v>454</v>
      </c>
      <c r="C46" s="21" t="s">
        <v>76</v>
      </c>
      <c r="D46" s="21" t="s">
        <v>81</v>
      </c>
      <c r="E46" s="22">
        <v>8310</v>
      </c>
      <c r="F46" s="317">
        <v>836.86</v>
      </c>
      <c r="G46" s="317"/>
      <c r="H46" s="22">
        <v>1354</v>
      </c>
      <c r="I46" s="313" t="s">
        <v>56</v>
      </c>
      <c r="J46" s="313"/>
      <c r="K46" s="23" t="s">
        <v>57</v>
      </c>
      <c r="L46" s="24">
        <v>197754.62</v>
      </c>
      <c r="M46" s="25"/>
      <c r="N46" s="26"/>
      <c r="O46" s="27"/>
    </row>
    <row r="47" spans="1:15" ht="83.1" customHeight="1" outlineLevel="1" x14ac:dyDescent="0.25">
      <c r="A47" s="174">
        <v>44289</v>
      </c>
      <c r="B47" s="21" t="s">
        <v>454</v>
      </c>
      <c r="C47" s="21" t="s">
        <v>76</v>
      </c>
      <c r="D47" s="21" t="s">
        <v>82</v>
      </c>
      <c r="E47" s="22">
        <v>8310</v>
      </c>
      <c r="F47" s="312">
        <v>1964.29</v>
      </c>
      <c r="G47" s="312"/>
      <c r="H47" s="22">
        <v>1354</v>
      </c>
      <c r="I47" s="313" t="s">
        <v>56</v>
      </c>
      <c r="J47" s="313"/>
      <c r="K47" s="23" t="s">
        <v>57</v>
      </c>
      <c r="L47" s="24">
        <v>199718.91</v>
      </c>
      <c r="M47" s="25"/>
      <c r="N47" s="26"/>
      <c r="O47" s="27"/>
    </row>
    <row r="48" spans="1:15" ht="83.1" customHeight="1" outlineLevel="1" x14ac:dyDescent="0.25">
      <c r="A48" s="174">
        <v>44289</v>
      </c>
      <c r="B48" s="21" t="s">
        <v>441</v>
      </c>
      <c r="C48" s="21" t="s">
        <v>76</v>
      </c>
      <c r="D48" s="21" t="s">
        <v>88</v>
      </c>
      <c r="E48" s="22">
        <v>8310</v>
      </c>
      <c r="F48" s="312">
        <v>26500</v>
      </c>
      <c r="G48" s="312"/>
      <c r="H48" s="22">
        <v>1354</v>
      </c>
      <c r="I48" s="313" t="s">
        <v>56</v>
      </c>
      <c r="J48" s="313"/>
      <c r="K48" s="23" t="s">
        <v>57</v>
      </c>
      <c r="L48" s="24">
        <v>226218.91</v>
      </c>
      <c r="M48" s="25"/>
      <c r="N48" s="26"/>
      <c r="O48" s="27"/>
    </row>
    <row r="49" spans="1:15" ht="83.1" customHeight="1" outlineLevel="1" x14ac:dyDescent="0.25">
      <c r="A49" s="174">
        <v>44289</v>
      </c>
      <c r="B49" s="21" t="s">
        <v>441</v>
      </c>
      <c r="C49" s="21" t="s">
        <v>76</v>
      </c>
      <c r="D49" s="21" t="s">
        <v>84</v>
      </c>
      <c r="E49" s="22">
        <v>8310</v>
      </c>
      <c r="F49" s="312">
        <v>5122.32</v>
      </c>
      <c r="G49" s="312"/>
      <c r="H49" s="22">
        <v>1354</v>
      </c>
      <c r="I49" s="313" t="s">
        <v>56</v>
      </c>
      <c r="J49" s="313"/>
      <c r="K49" s="23" t="s">
        <v>57</v>
      </c>
      <c r="L49" s="24">
        <v>231341.23</v>
      </c>
      <c r="M49" s="25"/>
      <c r="N49" s="26"/>
      <c r="O49" s="27"/>
    </row>
    <row r="50" spans="1:15" ht="12" customHeight="1" x14ac:dyDescent="0.25">
      <c r="A50" s="303" t="s">
        <v>58</v>
      </c>
      <c r="B50" s="303"/>
      <c r="C50" s="303"/>
      <c r="D50" s="303"/>
      <c r="E50" s="318">
        <v>231341.23</v>
      </c>
      <c r="F50" s="318"/>
      <c r="G50" s="318"/>
      <c r="H50" s="319">
        <v>0</v>
      </c>
      <c r="I50" s="319"/>
      <c r="J50" s="319"/>
      <c r="K50" s="16" t="s">
        <v>57</v>
      </c>
      <c r="L50" s="28">
        <v>231341.23</v>
      </c>
      <c r="M50" s="18"/>
      <c r="N50" s="19">
        <v>0</v>
      </c>
    </row>
  </sheetData>
  <mergeCells count="100">
    <mergeCell ref="A7:D7"/>
    <mergeCell ref="E7:J7"/>
    <mergeCell ref="A5:A6"/>
    <mergeCell ref="B5:B6"/>
    <mergeCell ref="C5:C6"/>
    <mergeCell ref="D5:D6"/>
    <mergeCell ref="E5:G5"/>
    <mergeCell ref="H5:J5"/>
    <mergeCell ref="M5:N6"/>
    <mergeCell ref="F6:G6"/>
    <mergeCell ref="I6:J6"/>
    <mergeCell ref="F14:G14"/>
    <mergeCell ref="I14:J14"/>
    <mergeCell ref="F8:G8"/>
    <mergeCell ref="I8:J8"/>
    <mergeCell ref="F9:G9"/>
    <mergeCell ref="I9:J9"/>
    <mergeCell ref="F10:G10"/>
    <mergeCell ref="I10:J10"/>
    <mergeCell ref="K5:L6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7:G27"/>
    <mergeCell ref="I27:J27"/>
    <mergeCell ref="F28:G28"/>
    <mergeCell ref="I28:J28"/>
    <mergeCell ref="F26:G26"/>
    <mergeCell ref="I26:J26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F36:G36"/>
    <mergeCell ref="I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F42:G42"/>
    <mergeCell ref="I42:J42"/>
    <mergeCell ref="F43:G43"/>
    <mergeCell ref="I43:J43"/>
    <mergeCell ref="B4:N4"/>
    <mergeCell ref="A50:D50"/>
    <mergeCell ref="E50:G50"/>
    <mergeCell ref="H50:J50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N11"/>
  <sheetViews>
    <sheetView workbookViewId="0"/>
  </sheetViews>
  <sheetFormatPr defaultColWidth="7.875" defaultRowHeight="15.75" outlineLevelRow="1" x14ac:dyDescent="0.25"/>
  <cols>
    <col min="1" max="1" width="8.75" style="14" customWidth="1"/>
    <col min="2" max="4" width="14.875" style="14" customWidth="1"/>
    <col min="5" max="5" width="6.125" style="14" customWidth="1"/>
    <col min="6" max="6" width="3.5" style="14" customWidth="1"/>
    <col min="7" max="7" width="10.5" style="14" customWidth="1"/>
    <col min="8" max="8" width="6.125" style="14" customWidth="1"/>
    <col min="9" max="9" width="3.5" style="14" customWidth="1"/>
    <col min="10" max="10" width="10.5" style="14" customWidth="1"/>
    <col min="11" max="11" width="2.625" style="14" customWidth="1"/>
    <col min="12" max="12" width="12.25" style="14" customWidth="1"/>
    <col min="13" max="13" width="2.625" style="14" customWidth="1"/>
    <col min="14" max="14" width="12.25" style="14" customWidth="1"/>
  </cols>
  <sheetData>
    <row r="1" spans="1:14" x14ac:dyDescent="0.25">
      <c r="A1" s="13" t="s">
        <v>42</v>
      </c>
    </row>
    <row r="2" spans="1:14" x14ac:dyDescent="0.25">
      <c r="A2" s="15" t="s">
        <v>285</v>
      </c>
    </row>
    <row r="3" spans="1:14" x14ac:dyDescent="0.25">
      <c r="A3" s="14" t="s">
        <v>43</v>
      </c>
      <c r="B3" s="14" t="s">
        <v>44</v>
      </c>
    </row>
    <row r="4" spans="1:14" ht="29.25" customHeight="1" x14ac:dyDescent="0.25">
      <c r="A4" s="14" t="s">
        <v>45</v>
      </c>
      <c r="B4" s="320" t="s">
        <v>430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x14ac:dyDescent="0.25">
      <c r="A5" s="305" t="s">
        <v>46</v>
      </c>
      <c r="B5" s="307" t="s">
        <v>47</v>
      </c>
      <c r="C5" s="307" t="s">
        <v>48</v>
      </c>
      <c r="D5" s="309" t="s">
        <v>49</v>
      </c>
      <c r="E5" s="307" t="s">
        <v>50</v>
      </c>
      <c r="F5" s="307"/>
      <c r="G5" s="307"/>
      <c r="H5" s="311" t="s">
        <v>51</v>
      </c>
      <c r="I5" s="311"/>
      <c r="J5" s="311"/>
      <c r="K5" s="307" t="s">
        <v>52</v>
      </c>
      <c r="L5" s="307"/>
      <c r="M5" s="307" t="s">
        <v>53</v>
      </c>
      <c r="N5" s="307"/>
    </row>
    <row r="6" spans="1:14" x14ac:dyDescent="0.25">
      <c r="A6" s="306"/>
      <c r="B6" s="308"/>
      <c r="C6" s="308"/>
      <c r="D6" s="310"/>
      <c r="E6" s="171" t="s">
        <v>54</v>
      </c>
      <c r="F6" s="315"/>
      <c r="G6" s="315"/>
      <c r="H6" s="172" t="s">
        <v>54</v>
      </c>
      <c r="I6" s="316"/>
      <c r="J6" s="316"/>
      <c r="K6" s="306"/>
      <c r="L6" s="314"/>
      <c r="M6" s="306"/>
      <c r="N6" s="314"/>
    </row>
    <row r="7" spans="1:14" x14ac:dyDescent="0.25">
      <c r="A7" s="303" t="s">
        <v>55</v>
      </c>
      <c r="B7" s="303"/>
      <c r="C7" s="303"/>
      <c r="D7" s="303"/>
      <c r="E7" s="304"/>
      <c r="F7" s="304"/>
      <c r="G7" s="304"/>
      <c r="H7" s="304"/>
      <c r="I7" s="304"/>
      <c r="J7" s="304"/>
      <c r="K7" s="16"/>
      <c r="L7" s="17"/>
      <c r="M7" s="18"/>
      <c r="N7" s="19">
        <v>0</v>
      </c>
    </row>
    <row r="8" spans="1:14" ht="96" outlineLevel="1" x14ac:dyDescent="0.25">
      <c r="A8" s="20" t="s">
        <v>431</v>
      </c>
      <c r="B8" s="21" t="s">
        <v>432</v>
      </c>
      <c r="C8" s="21" t="s">
        <v>433</v>
      </c>
      <c r="D8" s="21" t="s">
        <v>434</v>
      </c>
      <c r="E8" s="22">
        <v>8310</v>
      </c>
      <c r="F8" s="312">
        <v>5100</v>
      </c>
      <c r="G8" s="312"/>
      <c r="H8" s="22">
        <v>3310</v>
      </c>
      <c r="I8" s="313" t="s">
        <v>56</v>
      </c>
      <c r="J8" s="313"/>
      <c r="K8" s="23" t="s">
        <v>57</v>
      </c>
      <c r="L8" s="173">
        <v>5100</v>
      </c>
      <c r="M8" s="25"/>
      <c r="N8" s="26"/>
    </row>
    <row r="9" spans="1:14" ht="96" outlineLevel="1" x14ac:dyDescent="0.25">
      <c r="A9" s="20" t="s">
        <v>435</v>
      </c>
      <c r="B9" s="21" t="s">
        <v>436</v>
      </c>
      <c r="C9" s="21" t="s">
        <v>433</v>
      </c>
      <c r="D9" s="21" t="s">
        <v>437</v>
      </c>
      <c r="E9" s="22">
        <v>8310</v>
      </c>
      <c r="F9" s="312">
        <v>18900</v>
      </c>
      <c r="G9" s="312"/>
      <c r="H9" s="22">
        <v>3310</v>
      </c>
      <c r="I9" s="313" t="s">
        <v>56</v>
      </c>
      <c r="J9" s="313"/>
      <c r="K9" s="23" t="s">
        <v>57</v>
      </c>
      <c r="L9" s="173">
        <v>24000</v>
      </c>
      <c r="M9" s="25"/>
      <c r="N9" s="26"/>
    </row>
    <row r="10" spans="1:14" ht="96" outlineLevel="1" x14ac:dyDescent="0.25">
      <c r="A10" s="20" t="s">
        <v>355</v>
      </c>
      <c r="B10" s="21" t="s">
        <v>438</v>
      </c>
      <c r="C10" s="21" t="s">
        <v>433</v>
      </c>
      <c r="D10" s="21" t="s">
        <v>439</v>
      </c>
      <c r="E10" s="22">
        <v>8310</v>
      </c>
      <c r="F10" s="312">
        <v>167000</v>
      </c>
      <c r="G10" s="312"/>
      <c r="H10" s="22">
        <v>3310</v>
      </c>
      <c r="I10" s="313" t="s">
        <v>56</v>
      </c>
      <c r="J10" s="313"/>
      <c r="K10" s="23" t="s">
        <v>57</v>
      </c>
      <c r="L10" s="173">
        <v>191000</v>
      </c>
      <c r="M10" s="25"/>
      <c r="N10" s="26"/>
    </row>
    <row r="11" spans="1:14" x14ac:dyDescent="0.25">
      <c r="A11" s="303" t="s">
        <v>58</v>
      </c>
      <c r="B11" s="303"/>
      <c r="C11" s="303"/>
      <c r="D11" s="303"/>
      <c r="E11" s="318">
        <v>191000</v>
      </c>
      <c r="F11" s="318"/>
      <c r="G11" s="318"/>
      <c r="H11" s="319">
        <v>0</v>
      </c>
      <c r="I11" s="319"/>
      <c r="J11" s="319"/>
      <c r="K11" s="16" t="s">
        <v>57</v>
      </c>
      <c r="L11" s="28">
        <v>191000</v>
      </c>
      <c r="M11" s="18"/>
      <c r="N11" s="19">
        <v>0</v>
      </c>
    </row>
  </sheetData>
  <mergeCells count="22">
    <mergeCell ref="H5:J5"/>
    <mergeCell ref="A5:A6"/>
    <mergeCell ref="B5:B6"/>
    <mergeCell ref="C5:C6"/>
    <mergeCell ref="D5:D6"/>
    <mergeCell ref="E5:G5"/>
    <mergeCell ref="A11:D11"/>
    <mergeCell ref="E11:G11"/>
    <mergeCell ref="H11:J11"/>
    <mergeCell ref="B4:N4"/>
    <mergeCell ref="F8:G8"/>
    <mergeCell ref="I8:J8"/>
    <mergeCell ref="F9:G9"/>
    <mergeCell ref="I9:J9"/>
    <mergeCell ref="F10:G10"/>
    <mergeCell ref="I10:J10"/>
    <mergeCell ref="K5:L6"/>
    <mergeCell ref="M5:N6"/>
    <mergeCell ref="F6:G6"/>
    <mergeCell ref="I6:J6"/>
    <mergeCell ref="A7:D7"/>
    <mergeCell ref="E7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M60"/>
  <sheetViews>
    <sheetView zoomScaleNormal="100" workbookViewId="0"/>
  </sheetViews>
  <sheetFormatPr defaultColWidth="9" defaultRowHeight="15.75" x14ac:dyDescent="0.25"/>
  <cols>
    <col min="1" max="1" width="0.5" style="1" customWidth="1"/>
    <col min="2" max="2" width="5" style="1" customWidth="1"/>
    <col min="3" max="3" width="47" style="1" customWidth="1"/>
    <col min="4" max="5" width="11.125" style="1" customWidth="1"/>
    <col min="6" max="6" width="12" style="1" hidden="1" customWidth="1"/>
    <col min="7" max="7" width="13.75" style="3" customWidth="1"/>
    <col min="8" max="8" width="12.875" style="1" customWidth="1"/>
    <col min="9" max="9" width="0.5" style="1" customWidth="1"/>
    <col min="10" max="10" width="9.375" style="1" bestFit="1" customWidth="1"/>
    <col min="11" max="12" width="9" style="1"/>
    <col min="13" max="13" width="9.875" style="1" bestFit="1" customWidth="1"/>
    <col min="14" max="16384" width="9" style="1"/>
  </cols>
  <sheetData>
    <row r="1" spans="2:10" ht="3" customHeight="1" x14ac:dyDescent="0.25"/>
    <row r="7" spans="2:10" x14ac:dyDescent="0.25">
      <c r="B7" s="287" t="s">
        <v>90</v>
      </c>
      <c r="C7" s="287"/>
      <c r="D7" s="287"/>
      <c r="E7" s="287"/>
      <c r="F7" s="287"/>
      <c r="G7" s="287"/>
    </row>
    <row r="8" spans="2:10" x14ac:dyDescent="0.25">
      <c r="B8" s="288" t="s">
        <v>91</v>
      </c>
      <c r="C8" s="288"/>
      <c r="D8" s="288"/>
      <c r="E8" s="288"/>
      <c r="F8" s="288"/>
      <c r="G8" s="288"/>
      <c r="H8" s="31"/>
      <c r="I8" s="31"/>
      <c r="J8" s="31"/>
    </row>
    <row r="9" spans="2:10" x14ac:dyDescent="0.25">
      <c r="B9" s="288" t="s">
        <v>456</v>
      </c>
      <c r="C9" s="288"/>
      <c r="D9" s="288"/>
      <c r="E9" s="288"/>
      <c r="F9" s="288"/>
      <c r="G9" s="288"/>
      <c r="H9" s="31"/>
      <c r="I9" s="31"/>
      <c r="J9" s="31"/>
    </row>
    <row r="10" spans="2:10" ht="9.9499999999999993" customHeight="1" thickBot="1" x14ac:dyDescent="0.3">
      <c r="B10" s="175"/>
      <c r="C10" s="175"/>
      <c r="D10" s="175"/>
      <c r="E10" s="175"/>
      <c r="F10" s="175"/>
      <c r="G10" s="175"/>
      <c r="H10" s="31"/>
      <c r="I10" s="31"/>
      <c r="J10" s="31"/>
    </row>
    <row r="11" spans="2:10" ht="63.75" thickBot="1" x14ac:dyDescent="0.3">
      <c r="B11" s="176" t="s">
        <v>0</v>
      </c>
      <c r="C11" s="177" t="s">
        <v>1</v>
      </c>
      <c r="D11" s="177" t="s">
        <v>2</v>
      </c>
      <c r="E11" s="178" t="s">
        <v>92</v>
      </c>
      <c r="F11" s="178" t="s">
        <v>93</v>
      </c>
      <c r="G11" s="178" t="s">
        <v>94</v>
      </c>
      <c r="H11" s="179" t="s">
        <v>171</v>
      </c>
    </row>
    <row r="12" spans="2:10" s="10" customFormat="1" ht="13.5" customHeight="1" x14ac:dyDescent="0.25">
      <c r="B12" s="180">
        <v>1</v>
      </c>
      <c r="C12" s="181">
        <v>2</v>
      </c>
      <c r="D12" s="181">
        <v>3</v>
      </c>
      <c r="E12" s="181">
        <v>4</v>
      </c>
      <c r="F12" s="181">
        <v>5</v>
      </c>
      <c r="G12" s="182">
        <v>6</v>
      </c>
      <c r="H12" s="183"/>
    </row>
    <row r="13" spans="2:10" ht="31.5" x14ac:dyDescent="0.25">
      <c r="B13" s="184" t="s">
        <v>3</v>
      </c>
      <c r="C13" s="139" t="s">
        <v>95</v>
      </c>
      <c r="D13" s="140" t="s">
        <v>4</v>
      </c>
      <c r="E13" s="185">
        <f>E15+E20+E25+E26+E44</f>
        <v>1176487.21737</v>
      </c>
      <c r="F13" s="185">
        <f>F15+F20+F25+F26+F44</f>
        <v>899552.74632241821</v>
      </c>
      <c r="G13" s="185">
        <f>G15+G20+G25+G26+G44</f>
        <v>276934.47104758181</v>
      </c>
      <c r="H13" s="186">
        <f>H15+H20+H25+H26+H44</f>
        <v>899552.74632241821</v>
      </c>
      <c r="J13" s="187"/>
    </row>
    <row r="14" spans="2:10" x14ac:dyDescent="0.25">
      <c r="B14" s="46"/>
      <c r="C14" s="33" t="s">
        <v>7</v>
      </c>
      <c r="D14" s="32"/>
      <c r="E14" s="188"/>
      <c r="F14" s="188"/>
      <c r="G14" s="188"/>
      <c r="H14" s="189"/>
      <c r="J14" s="187"/>
    </row>
    <row r="15" spans="2:10" x14ac:dyDescent="0.25">
      <c r="B15" s="184">
        <v>1</v>
      </c>
      <c r="C15" s="139" t="s">
        <v>96</v>
      </c>
      <c r="D15" s="140" t="s">
        <v>4</v>
      </c>
      <c r="E15" s="185">
        <f>E17+E18+E19</f>
        <v>212698.02687</v>
      </c>
      <c r="F15" s="185">
        <f t="shared" ref="F15:H15" si="0">F17+F18+F19</f>
        <v>162630.83132852655</v>
      </c>
      <c r="G15" s="185">
        <f t="shared" si="0"/>
        <v>50067.195541473462</v>
      </c>
      <c r="H15" s="186">
        <f t="shared" si="0"/>
        <v>162630.83132852655</v>
      </c>
      <c r="J15" s="187"/>
    </row>
    <row r="16" spans="2:10" x14ac:dyDescent="0.25">
      <c r="B16" s="46"/>
      <c r="C16" s="33" t="s">
        <v>97</v>
      </c>
      <c r="D16" s="32"/>
      <c r="E16" s="188"/>
      <c r="F16" s="188"/>
      <c r="G16" s="188"/>
      <c r="H16" s="189"/>
      <c r="J16" s="187"/>
    </row>
    <row r="17" spans="2:13" x14ac:dyDescent="0.25">
      <c r="B17" s="46" t="s">
        <v>5</v>
      </c>
      <c r="C17" s="33" t="s">
        <v>98</v>
      </c>
      <c r="D17" s="32" t="s">
        <v>4</v>
      </c>
      <c r="E17" s="190">
        <v>174363.30088</v>
      </c>
      <c r="F17" s="188">
        <f>$E17/$E$49*F$49</f>
        <v>133319.75379645609</v>
      </c>
      <c r="G17" s="188">
        <v>41043.547083543905</v>
      </c>
      <c r="H17" s="189">
        <v>133319.75379645609</v>
      </c>
      <c r="J17" s="187"/>
      <c r="M17" s="191"/>
    </row>
    <row r="18" spans="2:13" x14ac:dyDescent="0.25">
      <c r="B18" s="46" t="s">
        <v>99</v>
      </c>
      <c r="C18" s="33" t="s">
        <v>100</v>
      </c>
      <c r="D18" s="32" t="s">
        <v>4</v>
      </c>
      <c r="E18" s="190">
        <v>11063.90072</v>
      </c>
      <c r="F18" s="188">
        <f>$E18/$E$49*F$49</f>
        <v>8459.5583621921687</v>
      </c>
      <c r="G18" s="188">
        <v>2604.34235780783</v>
      </c>
      <c r="H18" s="189">
        <v>8459.5583621921687</v>
      </c>
      <c r="J18" s="187"/>
      <c r="M18" s="191"/>
    </row>
    <row r="19" spans="2:13" x14ac:dyDescent="0.25">
      <c r="B19" s="46" t="s">
        <v>101</v>
      </c>
      <c r="C19" s="33" t="s">
        <v>102</v>
      </c>
      <c r="D19" s="32" t="s">
        <v>4</v>
      </c>
      <c r="E19" s="190">
        <v>27270.825270000001</v>
      </c>
      <c r="F19" s="188">
        <f>$E19/$E$49*F$49</f>
        <v>20851.519169878276</v>
      </c>
      <c r="G19" s="188">
        <v>6419.3061001217266</v>
      </c>
      <c r="H19" s="189">
        <v>20851.519169878273</v>
      </c>
      <c r="J19" s="187"/>
      <c r="M19" s="191"/>
    </row>
    <row r="20" spans="2:13" x14ac:dyDescent="0.25">
      <c r="B20" s="184">
        <v>2</v>
      </c>
      <c r="C20" s="139" t="s">
        <v>6</v>
      </c>
      <c r="D20" s="140" t="s">
        <v>4</v>
      </c>
      <c r="E20" s="192">
        <f>E22+E23+E24</f>
        <v>548550.31952999998</v>
      </c>
      <c r="F20" s="185">
        <f t="shared" ref="F20:H20" si="1">F22+F23+F24</f>
        <v>419426.52596969419</v>
      </c>
      <c r="G20" s="185">
        <f>G22+G23+G24</f>
        <v>129123.7935603058</v>
      </c>
      <c r="H20" s="185">
        <f t="shared" si="1"/>
        <v>419426.52596969419</v>
      </c>
      <c r="J20" s="187"/>
      <c r="M20" s="191"/>
    </row>
    <row r="21" spans="2:13" x14ac:dyDescent="0.25">
      <c r="B21" s="46"/>
      <c r="C21" s="33" t="s">
        <v>7</v>
      </c>
      <c r="D21" s="32"/>
      <c r="E21" s="190"/>
      <c r="F21" s="188"/>
      <c r="G21" s="188"/>
      <c r="H21" s="189"/>
      <c r="J21" s="187"/>
      <c r="M21" s="191"/>
    </row>
    <row r="22" spans="2:13" x14ac:dyDescent="0.25">
      <c r="B22" s="46" t="s">
        <v>8</v>
      </c>
      <c r="C22" s="33" t="s">
        <v>103</v>
      </c>
      <c r="D22" s="32" t="s">
        <v>4</v>
      </c>
      <c r="E22" s="190">
        <v>490909.75867000001</v>
      </c>
      <c r="F22" s="188">
        <f>$E22/$E$49*F$49</f>
        <v>375354.03282600484</v>
      </c>
      <c r="G22" s="188">
        <v>115555.72584399515</v>
      </c>
      <c r="H22" s="189">
        <v>375354.03282600484</v>
      </c>
      <c r="J22" s="187"/>
      <c r="M22" s="191"/>
    </row>
    <row r="23" spans="2:13" x14ac:dyDescent="0.25">
      <c r="B23" s="46" t="s">
        <v>12</v>
      </c>
      <c r="C23" s="33" t="s">
        <v>260</v>
      </c>
      <c r="D23" s="32" t="s">
        <v>4</v>
      </c>
      <c r="E23" s="190">
        <v>47542.529900000001</v>
      </c>
      <c r="F23" s="188">
        <f>$E23/$E$49*F$49</f>
        <v>36351.44751871167</v>
      </c>
      <c r="G23" s="188">
        <v>11191.08238128833</v>
      </c>
      <c r="H23" s="189">
        <v>36351.44751871167</v>
      </c>
      <c r="J23" s="187">
        <f>E23+E24</f>
        <v>57640.560859999998</v>
      </c>
      <c r="M23" s="191"/>
    </row>
    <row r="24" spans="2:13" x14ac:dyDescent="0.25">
      <c r="B24" s="46" t="s">
        <v>261</v>
      </c>
      <c r="C24" s="33" t="s">
        <v>262</v>
      </c>
      <c r="D24" s="32" t="s">
        <v>4</v>
      </c>
      <c r="E24" s="190">
        <v>10098.03096</v>
      </c>
      <c r="F24" s="188">
        <f>$E24/$E$49*F$49</f>
        <v>7721.0456249776817</v>
      </c>
      <c r="G24" s="188">
        <v>2376.9853350223179</v>
      </c>
      <c r="H24" s="189">
        <v>7721.0456249776817</v>
      </c>
      <c r="J24" s="187"/>
      <c r="M24" s="191"/>
    </row>
    <row r="25" spans="2:13" ht="31.5" x14ac:dyDescent="0.25">
      <c r="B25" s="184">
        <v>3</v>
      </c>
      <c r="C25" s="139" t="s">
        <v>13</v>
      </c>
      <c r="D25" s="140" t="s">
        <v>4</v>
      </c>
      <c r="E25" s="192">
        <v>339061.51406999998</v>
      </c>
      <c r="F25" s="185">
        <f>$E25/$E$49*F$49</f>
        <v>259249.49430027121</v>
      </c>
      <c r="G25" s="185">
        <v>79812.019769728795</v>
      </c>
      <c r="H25" s="193">
        <v>259249.49430027118</v>
      </c>
      <c r="J25" s="187"/>
      <c r="M25" s="191"/>
    </row>
    <row r="26" spans="2:13" x14ac:dyDescent="0.25">
      <c r="B26" s="184">
        <v>4</v>
      </c>
      <c r="C26" s="139" t="s">
        <v>105</v>
      </c>
      <c r="D26" s="140" t="s">
        <v>4</v>
      </c>
      <c r="E26" s="192">
        <f>SUM(E28:E43)</f>
        <v>59405.849589999998</v>
      </c>
      <c r="F26" s="185">
        <f t="shared" ref="F26:H26" si="2">SUM(F28:F43)</f>
        <v>45422.248841565422</v>
      </c>
      <c r="G26" s="185">
        <f t="shared" si="2"/>
        <v>13983.600748434585</v>
      </c>
      <c r="H26" s="185">
        <f t="shared" si="2"/>
        <v>45422.248841565422</v>
      </c>
      <c r="J26" s="187"/>
      <c r="M26" s="191"/>
    </row>
    <row r="27" spans="2:13" x14ac:dyDescent="0.25">
      <c r="B27" s="46"/>
      <c r="C27" s="33" t="s">
        <v>106</v>
      </c>
      <c r="D27" s="32"/>
      <c r="E27" s="190"/>
      <c r="F27" s="188"/>
      <c r="G27" s="188"/>
      <c r="H27" s="189"/>
      <c r="J27" s="187"/>
      <c r="M27" s="191"/>
    </row>
    <row r="28" spans="2:13" x14ac:dyDescent="0.25">
      <c r="B28" s="46" t="s">
        <v>14</v>
      </c>
      <c r="C28" s="33" t="s">
        <v>107</v>
      </c>
      <c r="D28" s="32" t="s">
        <v>4</v>
      </c>
      <c r="E28" s="190">
        <v>1687.7790600000001</v>
      </c>
      <c r="F28" s="188">
        <f t="shared" ref="F28:F43" si="3">$E28/$E$49*F$49</f>
        <v>1290.4911045293472</v>
      </c>
      <c r="G28" s="188">
        <v>397.28795547065283</v>
      </c>
      <c r="H28" s="189">
        <v>1290.4911045293472</v>
      </c>
      <c r="J28" s="187"/>
      <c r="M28" s="191"/>
    </row>
    <row r="29" spans="2:13" x14ac:dyDescent="0.25">
      <c r="B29" s="46" t="s">
        <v>108</v>
      </c>
      <c r="C29" s="33" t="s">
        <v>109</v>
      </c>
      <c r="D29" s="32" t="s">
        <v>4</v>
      </c>
      <c r="E29" s="190">
        <v>8917.1366099999996</v>
      </c>
      <c r="F29" s="188">
        <f t="shared" si="3"/>
        <v>6818.1231452640359</v>
      </c>
      <c r="G29" s="188">
        <v>2099.0134647359637</v>
      </c>
      <c r="H29" s="189">
        <v>6818.1231452640359</v>
      </c>
      <c r="J29" s="187"/>
      <c r="M29" s="191"/>
    </row>
    <row r="30" spans="2:13" ht="31.5" x14ac:dyDescent="0.25">
      <c r="B30" s="46" t="s">
        <v>110</v>
      </c>
      <c r="C30" s="33" t="s">
        <v>111</v>
      </c>
      <c r="D30" s="32" t="s">
        <v>4</v>
      </c>
      <c r="E30" s="190">
        <v>8918.7651700000006</v>
      </c>
      <c r="F30" s="188">
        <f t="shared" si="3"/>
        <v>6819.3683569407312</v>
      </c>
      <c r="G30" s="188">
        <v>2099.3968130592693</v>
      </c>
      <c r="H30" s="189">
        <v>6819.3683569407312</v>
      </c>
      <c r="J30" s="187"/>
      <c r="M30" s="191"/>
    </row>
    <row r="31" spans="2:13" ht="31.5" x14ac:dyDescent="0.25">
      <c r="B31" s="46" t="s">
        <v>112</v>
      </c>
      <c r="C31" s="33" t="s">
        <v>113</v>
      </c>
      <c r="D31" s="32" t="s">
        <v>4</v>
      </c>
      <c r="E31" s="190">
        <v>560.58749999999998</v>
      </c>
      <c r="F31" s="188">
        <f t="shared" si="3"/>
        <v>428.63026281434338</v>
      </c>
      <c r="G31" s="188">
        <v>131.95723718565662</v>
      </c>
      <c r="H31" s="189">
        <v>428.63026281434338</v>
      </c>
      <c r="J31" s="187"/>
      <c r="M31" s="191"/>
    </row>
    <row r="32" spans="2:13" x14ac:dyDescent="0.25">
      <c r="B32" s="46" t="s">
        <v>114</v>
      </c>
      <c r="C32" s="33" t="s">
        <v>141</v>
      </c>
      <c r="D32" s="32" t="s">
        <v>4</v>
      </c>
      <c r="E32" s="190">
        <v>14442.19284</v>
      </c>
      <c r="F32" s="188">
        <f t="shared" si="3"/>
        <v>11042.63101233015</v>
      </c>
      <c r="G32" s="188">
        <v>3399.5618276698497</v>
      </c>
      <c r="H32" s="189">
        <v>11042.63101233015</v>
      </c>
      <c r="J32" s="187"/>
      <c r="M32" s="191"/>
    </row>
    <row r="33" spans="2:13" ht="31.5" x14ac:dyDescent="0.25">
      <c r="B33" s="46" t="s">
        <v>115</v>
      </c>
      <c r="C33" s="33" t="s">
        <v>120</v>
      </c>
      <c r="D33" s="32" t="s">
        <v>4</v>
      </c>
      <c r="E33" s="190">
        <v>1102</v>
      </c>
      <c r="F33" s="188">
        <f t="shared" si="3"/>
        <v>842.59914753969076</v>
      </c>
      <c r="G33" s="188">
        <v>259.40085246030918</v>
      </c>
      <c r="H33" s="189">
        <v>842.59914753969088</v>
      </c>
      <c r="J33" s="187"/>
      <c r="M33" s="191"/>
    </row>
    <row r="34" spans="2:13" x14ac:dyDescent="0.25">
      <c r="B34" s="46" t="s">
        <v>116</v>
      </c>
      <c r="C34" s="33" t="s">
        <v>457</v>
      </c>
      <c r="D34" s="32" t="s">
        <v>4</v>
      </c>
      <c r="E34" s="190">
        <v>9797.06</v>
      </c>
      <c r="F34" s="188">
        <f t="shared" si="3"/>
        <v>7490.9205121553559</v>
      </c>
      <c r="G34" s="188">
        <v>2306.1394878446431</v>
      </c>
      <c r="H34" s="189">
        <v>7490.9205121553568</v>
      </c>
      <c r="J34" s="187"/>
      <c r="M34" s="191"/>
    </row>
    <row r="35" spans="2:13" ht="31.5" x14ac:dyDescent="0.25">
      <c r="B35" s="46" t="s">
        <v>117</v>
      </c>
      <c r="C35" s="33" t="s">
        <v>123</v>
      </c>
      <c r="D35" s="32" t="s">
        <v>4</v>
      </c>
      <c r="E35" s="190">
        <v>1056.2280000000001</v>
      </c>
      <c r="F35" s="188">
        <f t="shared" si="3"/>
        <v>807.60146316474822</v>
      </c>
      <c r="G35" s="188">
        <v>248.62653683525181</v>
      </c>
      <c r="H35" s="189">
        <v>807.60146316474822</v>
      </c>
      <c r="J35" s="187"/>
      <c r="M35" s="191"/>
    </row>
    <row r="36" spans="2:13" x14ac:dyDescent="0.25">
      <c r="B36" s="46" t="s">
        <v>118</v>
      </c>
      <c r="C36" s="33" t="s">
        <v>125</v>
      </c>
      <c r="D36" s="32" t="s">
        <v>4</v>
      </c>
      <c r="E36" s="190">
        <v>894.6</v>
      </c>
      <c r="F36" s="188">
        <f t="shared" si="3"/>
        <v>684.01923538022447</v>
      </c>
      <c r="G36" s="188">
        <v>210.58076461977552</v>
      </c>
      <c r="H36" s="189">
        <v>684.01923538022447</v>
      </c>
      <c r="J36" s="187"/>
      <c r="M36" s="191"/>
    </row>
    <row r="37" spans="2:13" x14ac:dyDescent="0.25">
      <c r="B37" s="46" t="s">
        <v>119</v>
      </c>
      <c r="C37" s="33" t="s">
        <v>126</v>
      </c>
      <c r="D37" s="32" t="s">
        <v>4</v>
      </c>
      <c r="E37" s="190">
        <v>307.584</v>
      </c>
      <c r="F37" s="188">
        <f t="shared" si="3"/>
        <v>235.18150290095124</v>
      </c>
      <c r="G37" s="188">
        <v>72.402497099048787</v>
      </c>
      <c r="H37" s="189">
        <v>235.18150290095122</v>
      </c>
      <c r="J37" s="187"/>
      <c r="M37" s="191"/>
    </row>
    <row r="38" spans="2:13" x14ac:dyDescent="0.25">
      <c r="B38" s="46" t="s">
        <v>121</v>
      </c>
      <c r="C38" s="33" t="s">
        <v>127</v>
      </c>
      <c r="D38" s="32" t="s">
        <v>4</v>
      </c>
      <c r="E38" s="190">
        <v>10000</v>
      </c>
      <c r="F38" s="188">
        <f t="shared" si="3"/>
        <v>7646.0902680552708</v>
      </c>
      <c r="G38" s="188">
        <v>2353.9097319447296</v>
      </c>
      <c r="H38" s="189">
        <v>7646.0902680552699</v>
      </c>
      <c r="J38" s="187"/>
      <c r="M38" s="191"/>
    </row>
    <row r="39" spans="2:13" x14ac:dyDescent="0.25">
      <c r="B39" s="46" t="s">
        <v>122</v>
      </c>
      <c r="C39" s="33" t="s">
        <v>143</v>
      </c>
      <c r="D39" s="32" t="s">
        <v>4</v>
      </c>
      <c r="E39" s="190">
        <v>246.3048</v>
      </c>
      <c r="F39" s="188">
        <f t="shared" si="3"/>
        <v>188.32687342552998</v>
      </c>
      <c r="G39" s="188">
        <v>57.977926574470025</v>
      </c>
      <c r="H39" s="189">
        <v>188.32687342552998</v>
      </c>
      <c r="J39" s="187"/>
      <c r="M39" s="191"/>
    </row>
    <row r="40" spans="2:13" ht="31.5" x14ac:dyDescent="0.25">
      <c r="B40" s="46" t="s">
        <v>124</v>
      </c>
      <c r="C40" s="194" t="s">
        <v>142</v>
      </c>
      <c r="D40" s="32" t="s">
        <v>4</v>
      </c>
      <c r="E40" s="190">
        <v>293.11160999999998</v>
      </c>
      <c r="F40" s="188">
        <f t="shared" si="3"/>
        <v>224.11578286750117</v>
      </c>
      <c r="G40" s="188">
        <v>68.995827132498803</v>
      </c>
      <c r="H40" s="189">
        <v>224.1157828675012</v>
      </c>
      <c r="J40" s="187"/>
      <c r="M40" s="191"/>
    </row>
    <row r="41" spans="2:13" ht="27.75" customHeight="1" x14ac:dyDescent="0.25">
      <c r="B41" s="46" t="s">
        <v>458</v>
      </c>
      <c r="C41" s="194" t="s">
        <v>459</v>
      </c>
      <c r="D41" s="32" t="s">
        <v>202</v>
      </c>
      <c r="E41" s="190">
        <v>200</v>
      </c>
      <c r="F41" s="188">
        <f t="shared" si="3"/>
        <v>152.92180536110538</v>
      </c>
      <c r="G41" s="188">
        <v>47.078194638894594</v>
      </c>
      <c r="H41" s="189">
        <v>152.92180536110541</v>
      </c>
      <c r="J41" s="187"/>
      <c r="M41" s="191"/>
    </row>
    <row r="42" spans="2:13" ht="14.25" customHeight="1" x14ac:dyDescent="0.25">
      <c r="B42" s="46" t="s">
        <v>460</v>
      </c>
      <c r="C42" s="194" t="s">
        <v>461</v>
      </c>
      <c r="D42" s="32" t="s">
        <v>202</v>
      </c>
      <c r="E42" s="190">
        <v>662.5</v>
      </c>
      <c r="F42" s="188">
        <f t="shared" si="3"/>
        <v>506.55348025866169</v>
      </c>
      <c r="G42" s="188">
        <v>155.94651974133836</v>
      </c>
      <c r="H42" s="189">
        <v>506.55348025866164</v>
      </c>
      <c r="J42" s="187"/>
      <c r="M42" s="191"/>
    </row>
    <row r="43" spans="2:13" ht="30" customHeight="1" x14ac:dyDescent="0.25">
      <c r="B43" s="46" t="s">
        <v>462</v>
      </c>
      <c r="C43" s="194" t="s">
        <v>463</v>
      </c>
      <c r="D43" s="32" t="s">
        <v>202</v>
      </c>
      <c r="E43" s="190">
        <v>320</v>
      </c>
      <c r="F43" s="188">
        <f t="shared" si="3"/>
        <v>244.67488857776868</v>
      </c>
      <c r="G43" s="188">
        <v>75.325111422231359</v>
      </c>
      <c r="H43" s="189">
        <v>244.67488857776863</v>
      </c>
      <c r="J43" s="187"/>
      <c r="M43" s="191"/>
    </row>
    <row r="44" spans="2:13" x14ac:dyDescent="0.25">
      <c r="B44" s="184">
        <v>5</v>
      </c>
      <c r="C44" s="195" t="s">
        <v>128</v>
      </c>
      <c r="D44" s="140" t="s">
        <v>4</v>
      </c>
      <c r="E44" s="192">
        <f>E46</f>
        <v>16771.507310000001</v>
      </c>
      <c r="F44" s="185">
        <f t="shared" ref="F44:H44" si="4">F46</f>
        <v>12823.645882360883</v>
      </c>
      <c r="G44" s="185">
        <f t="shared" si="4"/>
        <v>3947.8614276391177</v>
      </c>
      <c r="H44" s="186">
        <f t="shared" si="4"/>
        <v>12823.645882360883</v>
      </c>
      <c r="J44" s="187"/>
      <c r="M44" s="191"/>
    </row>
    <row r="45" spans="2:13" x14ac:dyDescent="0.25">
      <c r="B45" s="46"/>
      <c r="C45" s="33" t="s">
        <v>7</v>
      </c>
      <c r="D45" s="32"/>
      <c r="E45" s="190"/>
      <c r="F45" s="188"/>
      <c r="G45" s="188"/>
      <c r="H45" s="189"/>
      <c r="J45" s="187"/>
      <c r="M45" s="191"/>
    </row>
    <row r="46" spans="2:13" x14ac:dyDescent="0.25">
      <c r="B46" s="46" t="s">
        <v>15</v>
      </c>
      <c r="C46" s="33" t="s">
        <v>172</v>
      </c>
      <c r="D46" s="32" t="s">
        <v>4</v>
      </c>
      <c r="E46" s="190">
        <v>16771.507310000001</v>
      </c>
      <c r="F46" s="188">
        <f>$E46/$E$49*F$49</f>
        <v>12823.645882360883</v>
      </c>
      <c r="G46" s="188">
        <v>3947.8614276391177</v>
      </c>
      <c r="H46" s="189">
        <v>12823.645882360883</v>
      </c>
      <c r="J46" s="187"/>
      <c r="M46" s="191"/>
    </row>
    <row r="47" spans="2:13" x14ac:dyDescent="0.25">
      <c r="B47" s="46"/>
      <c r="C47" s="33"/>
      <c r="D47" s="32" t="s">
        <v>4</v>
      </c>
      <c r="E47" s="188"/>
      <c r="F47" s="188">
        <f>$E47/$E$49*F$49</f>
        <v>0</v>
      </c>
      <c r="G47" s="188">
        <f>$E47/$E$49*G$49</f>
        <v>0</v>
      </c>
      <c r="H47" s="189"/>
      <c r="J47" s="187"/>
    </row>
    <row r="48" spans="2:13" x14ac:dyDescent="0.25">
      <c r="B48" s="184" t="s">
        <v>16</v>
      </c>
      <c r="C48" s="139" t="s">
        <v>24</v>
      </c>
      <c r="D48" s="140" t="s">
        <v>4</v>
      </c>
      <c r="E48" s="185">
        <f>E15+E20+E25+E26+E44</f>
        <v>1176487.21737</v>
      </c>
      <c r="F48" s="185">
        <f>F15+F20+F25+F26+F44</f>
        <v>899552.74632241821</v>
      </c>
      <c r="G48" s="185">
        <f>G15+G20+G25+G26+G44</f>
        <v>276934.47104758181</v>
      </c>
      <c r="H48" s="186">
        <f>H15+H20+H25+H26+H44</f>
        <v>899552.74632241821</v>
      </c>
      <c r="J48" s="187"/>
    </row>
    <row r="49" spans="2:10" ht="16.5" thickBot="1" x14ac:dyDescent="0.3">
      <c r="B49" s="196" t="s">
        <v>23</v>
      </c>
      <c r="C49" s="197" t="s">
        <v>129</v>
      </c>
      <c r="D49" s="198" t="s">
        <v>130</v>
      </c>
      <c r="E49" s="199">
        <v>157393.81782236465</v>
      </c>
      <c r="F49" s="199">
        <f>E49-G49</f>
        <v>120344.73387036465</v>
      </c>
      <c r="G49" s="199">
        <v>37049.083952000001</v>
      </c>
      <c r="H49" s="200">
        <v>120344.73387036467</v>
      </c>
    </row>
    <row r="51" spans="2:10" x14ac:dyDescent="0.25">
      <c r="B51" s="201"/>
      <c r="E51" s="187"/>
    </row>
    <row r="52" spans="2:10" x14ac:dyDescent="0.25">
      <c r="B52" s="201"/>
    </row>
    <row r="53" spans="2:10" x14ac:dyDescent="0.25">
      <c r="B53" s="201"/>
    </row>
    <row r="54" spans="2:10" x14ac:dyDescent="0.25">
      <c r="B54" s="201"/>
    </row>
    <row r="55" spans="2:10" s="37" customFormat="1" x14ac:dyDescent="0.25">
      <c r="B55" s="36" t="s">
        <v>242</v>
      </c>
    </row>
    <row r="56" spans="2:10" s="37" customFormat="1" x14ac:dyDescent="0.25">
      <c r="B56" s="36" t="s">
        <v>243</v>
      </c>
      <c r="C56" s="31"/>
      <c r="F56" s="6" t="s">
        <v>41</v>
      </c>
      <c r="G56" s="31" t="s">
        <v>464</v>
      </c>
      <c r="H56" s="31"/>
    </row>
    <row r="57" spans="2:10" s="37" customFormat="1" x14ac:dyDescent="0.25">
      <c r="B57" s="31"/>
      <c r="C57" s="31"/>
      <c r="H57" s="31"/>
    </row>
    <row r="58" spans="2:10" s="37" customFormat="1" x14ac:dyDescent="0.25">
      <c r="B58" s="31"/>
      <c r="C58" s="31"/>
      <c r="H58" s="31"/>
    </row>
    <row r="59" spans="2:10" s="37" customFormat="1" x14ac:dyDescent="0.25">
      <c r="B59" s="36" t="s">
        <v>244</v>
      </c>
      <c r="H59" s="31"/>
      <c r="J59" s="31"/>
    </row>
    <row r="60" spans="2:10" s="37" customFormat="1" x14ac:dyDescent="0.25">
      <c r="B60" s="36" t="s">
        <v>178</v>
      </c>
      <c r="F60" s="6" t="s">
        <v>38</v>
      </c>
      <c r="G60" s="31" t="s">
        <v>38</v>
      </c>
      <c r="H60" s="31"/>
    </row>
  </sheetData>
  <mergeCells count="3">
    <mergeCell ref="B7:G7"/>
    <mergeCell ref="B8:G8"/>
    <mergeCell ref="B9:G9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6:F60"/>
  <sheetViews>
    <sheetView workbookViewId="0"/>
  </sheetViews>
  <sheetFormatPr defaultRowHeight="15.75" x14ac:dyDescent="0.25"/>
  <cols>
    <col min="1" max="1" width="3.5" customWidth="1"/>
    <col min="2" max="2" width="59" customWidth="1"/>
    <col min="3" max="3" width="14.875" customWidth="1"/>
    <col min="4" max="4" width="15.125" style="43" bestFit="1" customWidth="1"/>
    <col min="5" max="5" width="12.375" bestFit="1" customWidth="1"/>
  </cols>
  <sheetData>
    <row r="6" spans="2:4" x14ac:dyDescent="0.25">
      <c r="B6" s="327" t="s">
        <v>173</v>
      </c>
      <c r="C6" s="327"/>
    </row>
    <row r="7" spans="2:4" x14ac:dyDescent="0.25">
      <c r="B7" s="327" t="s">
        <v>465</v>
      </c>
      <c r="C7" s="327"/>
    </row>
    <row r="8" spans="2:4" ht="16.5" thickBot="1" x14ac:dyDescent="0.3"/>
    <row r="9" spans="2:4" ht="16.5" thickBot="1" x14ac:dyDescent="0.3">
      <c r="B9" s="54" t="s">
        <v>132</v>
      </c>
      <c r="C9" s="55" t="s">
        <v>133</v>
      </c>
    </row>
    <row r="10" spans="2:4" ht="16.5" customHeight="1" thickBot="1" x14ac:dyDescent="0.3">
      <c r="B10" s="53" t="s">
        <v>134</v>
      </c>
      <c r="C10" s="56"/>
    </row>
    <row r="11" spans="2:4" ht="16.5" customHeight="1" thickBot="1" x14ac:dyDescent="0.3">
      <c r="B11" s="57" t="s">
        <v>135</v>
      </c>
      <c r="C11" s="59"/>
    </row>
    <row r="12" spans="2:4" ht="16.5" customHeight="1" x14ac:dyDescent="0.25">
      <c r="B12" s="62" t="s">
        <v>131</v>
      </c>
      <c r="C12" s="63">
        <v>1176487217.3699999</v>
      </c>
    </row>
    <row r="13" spans="2:4" ht="16.5" customHeight="1" x14ac:dyDescent="0.25">
      <c r="B13" s="38" t="s">
        <v>136</v>
      </c>
      <c r="C13" s="39">
        <v>174363300.88</v>
      </c>
    </row>
    <row r="14" spans="2:4" ht="16.5" customHeight="1" x14ac:dyDescent="0.25">
      <c r="B14" s="38" t="s">
        <v>137</v>
      </c>
      <c r="C14" s="39">
        <v>59405849.590000004</v>
      </c>
    </row>
    <row r="15" spans="2:4" ht="16.5" customHeight="1" x14ac:dyDescent="0.25">
      <c r="B15" s="41" t="s">
        <v>138</v>
      </c>
      <c r="C15" s="39">
        <v>8917136.6099999994</v>
      </c>
      <c r="D15" s="48"/>
    </row>
    <row r="16" spans="2:4" ht="16.5" customHeight="1" x14ac:dyDescent="0.25">
      <c r="B16" s="41" t="s">
        <v>139</v>
      </c>
      <c r="C16" s="39">
        <v>9797060</v>
      </c>
    </row>
    <row r="17" spans="2:6" ht="16.5" customHeight="1" x14ac:dyDescent="0.25">
      <c r="B17" s="41" t="s">
        <v>140</v>
      </c>
      <c r="C17" s="39">
        <v>1056228</v>
      </c>
    </row>
    <row r="18" spans="2:6" ht="18" customHeight="1" x14ac:dyDescent="0.25">
      <c r="B18" s="41" t="s">
        <v>113</v>
      </c>
      <c r="C18" s="39">
        <v>560587.5</v>
      </c>
    </row>
    <row r="19" spans="2:6" ht="16.5" customHeight="1" x14ac:dyDescent="0.25">
      <c r="B19" s="41" t="s">
        <v>126</v>
      </c>
      <c r="C19" s="39">
        <v>307584</v>
      </c>
      <c r="E19" s="27"/>
    </row>
    <row r="20" spans="2:6" ht="16.5" customHeight="1" x14ac:dyDescent="0.25">
      <c r="B20" s="41" t="s">
        <v>141</v>
      </c>
      <c r="C20" s="39">
        <v>14442192.84</v>
      </c>
    </row>
    <row r="21" spans="2:6" ht="16.5" customHeight="1" x14ac:dyDescent="0.25">
      <c r="B21" s="47" t="s">
        <v>174</v>
      </c>
      <c r="C21" s="39">
        <v>1687779.06</v>
      </c>
      <c r="D21" s="48"/>
      <c r="E21" s="49"/>
      <c r="F21" s="49"/>
    </row>
    <row r="22" spans="2:6" ht="16.5" customHeight="1" x14ac:dyDescent="0.25">
      <c r="B22" s="47" t="s">
        <v>175</v>
      </c>
      <c r="C22" s="39">
        <v>8918765.1699999999</v>
      </c>
      <c r="D22" s="50"/>
      <c r="E22" s="49"/>
      <c r="F22" s="49"/>
    </row>
    <row r="23" spans="2:6" ht="16.5" customHeight="1" x14ac:dyDescent="0.25">
      <c r="B23" s="41" t="s">
        <v>142</v>
      </c>
      <c r="C23" s="39">
        <v>293111.61</v>
      </c>
      <c r="D23" s="50"/>
      <c r="E23" s="49"/>
      <c r="F23" s="49"/>
    </row>
    <row r="24" spans="2:6" ht="16.5" customHeight="1" x14ac:dyDescent="0.25">
      <c r="B24" s="41" t="s">
        <v>459</v>
      </c>
      <c r="C24" s="39">
        <v>200000</v>
      </c>
      <c r="D24" s="50"/>
      <c r="E24" s="49"/>
      <c r="F24" s="49"/>
    </row>
    <row r="25" spans="2:6" ht="16.5" customHeight="1" x14ac:dyDescent="0.25">
      <c r="B25" s="41" t="s">
        <v>125</v>
      </c>
      <c r="C25" s="39">
        <v>894600</v>
      </c>
      <c r="D25" s="50"/>
      <c r="E25" s="49"/>
      <c r="F25" s="49"/>
    </row>
    <row r="26" spans="2:6" ht="16.5" customHeight="1" x14ac:dyDescent="0.25">
      <c r="B26" s="41" t="s">
        <v>143</v>
      </c>
      <c r="C26" s="39">
        <v>246304.8</v>
      </c>
      <c r="D26" s="50"/>
      <c r="E26" s="49"/>
      <c r="F26" s="49"/>
    </row>
    <row r="27" spans="2:6" ht="16.5" customHeight="1" x14ac:dyDescent="0.25">
      <c r="B27" s="41" t="s">
        <v>144</v>
      </c>
      <c r="C27" s="39">
        <v>1102000</v>
      </c>
      <c r="D27" s="50"/>
      <c r="E27" s="49"/>
      <c r="F27" s="49"/>
    </row>
    <row r="28" spans="2:6" ht="16.5" customHeight="1" x14ac:dyDescent="0.25">
      <c r="B28" s="41" t="s">
        <v>461</v>
      </c>
      <c r="C28" s="39">
        <v>662500</v>
      </c>
      <c r="D28" s="50"/>
      <c r="E28" s="49"/>
      <c r="F28" s="49"/>
    </row>
    <row r="29" spans="2:6" ht="16.5" customHeight="1" x14ac:dyDescent="0.25">
      <c r="B29" s="41" t="s">
        <v>463</v>
      </c>
      <c r="C29" s="39">
        <v>320000</v>
      </c>
      <c r="D29" s="50"/>
      <c r="E29" s="49"/>
      <c r="F29" s="49"/>
    </row>
    <row r="30" spans="2:6" ht="16.5" customHeight="1" x14ac:dyDescent="0.25">
      <c r="B30" s="41" t="s">
        <v>145</v>
      </c>
      <c r="C30" s="39">
        <v>10000000</v>
      </c>
      <c r="D30" s="50"/>
      <c r="E30" s="49"/>
      <c r="F30" s="49"/>
    </row>
    <row r="31" spans="2:6" ht="16.5" customHeight="1" x14ac:dyDescent="0.25">
      <c r="B31" s="38" t="s">
        <v>146</v>
      </c>
      <c r="C31" s="39">
        <v>11063900.720000001</v>
      </c>
      <c r="D31" s="51"/>
      <c r="E31" s="49"/>
      <c r="F31" s="49"/>
    </row>
    <row r="32" spans="2:6" ht="16.5" hidden="1" customHeight="1" x14ac:dyDescent="0.25">
      <c r="B32" s="40" t="s">
        <v>147</v>
      </c>
      <c r="C32" s="39">
        <v>11063.90072</v>
      </c>
      <c r="D32" s="50"/>
      <c r="E32" s="49"/>
      <c r="F32" s="49"/>
    </row>
    <row r="33" spans="2:6" ht="16.5" hidden="1" customHeight="1" x14ac:dyDescent="0.25">
      <c r="B33" s="41" t="s">
        <v>148</v>
      </c>
      <c r="C33" s="39"/>
      <c r="D33" s="50"/>
      <c r="E33" s="49"/>
      <c r="F33" s="49"/>
    </row>
    <row r="34" spans="2:6" ht="16.5" hidden="1" customHeight="1" x14ac:dyDescent="0.25">
      <c r="B34" s="41" t="s">
        <v>149</v>
      </c>
      <c r="C34" s="39"/>
      <c r="D34" s="50"/>
      <c r="E34" s="49"/>
      <c r="F34" s="49"/>
    </row>
    <row r="35" spans="2:6" ht="16.5" hidden="1" customHeight="1" x14ac:dyDescent="0.25">
      <c r="B35" s="42" t="s">
        <v>150</v>
      </c>
      <c r="C35" s="39"/>
      <c r="D35" s="50"/>
      <c r="E35" s="49"/>
      <c r="F35" s="49"/>
    </row>
    <row r="36" spans="2:6" ht="16.5" hidden="1" customHeight="1" x14ac:dyDescent="0.25">
      <c r="B36" s="42" t="s">
        <v>151</v>
      </c>
      <c r="C36" s="39"/>
      <c r="D36" s="50"/>
      <c r="E36" s="49"/>
      <c r="F36" s="49"/>
    </row>
    <row r="37" spans="2:6" ht="16.5" customHeight="1" x14ac:dyDescent="0.25">
      <c r="B37" s="38" t="s">
        <v>152</v>
      </c>
      <c r="C37" s="39">
        <v>27270825.27</v>
      </c>
      <c r="D37" s="48"/>
      <c r="E37" s="49"/>
      <c r="F37" s="49"/>
    </row>
    <row r="38" spans="2:6" ht="16.5" hidden="1" customHeight="1" x14ac:dyDescent="0.25">
      <c r="B38" s="42" t="s">
        <v>152</v>
      </c>
      <c r="C38" s="39"/>
      <c r="D38" s="50"/>
      <c r="E38" s="49"/>
      <c r="F38" s="49"/>
    </row>
    <row r="39" spans="2:6" ht="16.5" customHeight="1" x14ac:dyDescent="0.25">
      <c r="B39" s="38" t="s">
        <v>153</v>
      </c>
      <c r="C39" s="39">
        <v>490909758.67000002</v>
      </c>
      <c r="D39" s="48"/>
      <c r="E39" s="52"/>
      <c r="F39" s="49"/>
    </row>
    <row r="40" spans="2:6" ht="16.5" hidden="1" customHeight="1" x14ac:dyDescent="0.25">
      <c r="B40" s="42" t="s">
        <v>153</v>
      </c>
      <c r="C40" s="39"/>
      <c r="D40" s="50"/>
      <c r="E40" s="49"/>
      <c r="F40" s="49"/>
    </row>
    <row r="41" spans="2:6" ht="16.5" customHeight="1" x14ac:dyDescent="0.25">
      <c r="B41" s="38" t="s">
        <v>154</v>
      </c>
      <c r="C41" s="39">
        <v>339061514.06999999</v>
      </c>
      <c r="D41" s="48"/>
      <c r="E41" s="49"/>
      <c r="F41" s="49"/>
    </row>
    <row r="42" spans="2:6" ht="16.5" customHeight="1" x14ac:dyDescent="0.25">
      <c r="B42" s="38" t="s">
        <v>155</v>
      </c>
      <c r="C42" s="39">
        <v>57640560.859999999</v>
      </c>
      <c r="D42" s="48"/>
      <c r="E42" s="61"/>
      <c r="F42" s="49"/>
    </row>
    <row r="43" spans="2:6" ht="16.5" customHeight="1" x14ac:dyDescent="0.25">
      <c r="B43" s="42" t="s">
        <v>156</v>
      </c>
      <c r="C43" s="39">
        <v>15516802.93</v>
      </c>
      <c r="D43" s="50"/>
      <c r="E43" s="49"/>
      <c r="F43" s="49"/>
    </row>
    <row r="44" spans="2:6" ht="16.5" customHeight="1" x14ac:dyDescent="0.25">
      <c r="B44" s="42" t="s">
        <v>157</v>
      </c>
      <c r="C44" s="39">
        <v>29262591.329999998</v>
      </c>
      <c r="D44" s="48"/>
      <c r="E44" s="49"/>
      <c r="F44" s="49"/>
    </row>
    <row r="45" spans="2:6" ht="16.5" customHeight="1" x14ac:dyDescent="0.25">
      <c r="B45" s="42" t="s">
        <v>158</v>
      </c>
      <c r="C45" s="39">
        <v>2763135.64</v>
      </c>
      <c r="D45" s="48"/>
      <c r="E45" s="49"/>
      <c r="F45" s="49"/>
    </row>
    <row r="46" spans="2:6" ht="16.5" customHeight="1" x14ac:dyDescent="0.25">
      <c r="B46" s="42" t="s">
        <v>159</v>
      </c>
      <c r="C46" s="39">
        <v>10098030.960000001</v>
      </c>
      <c r="D46" s="48"/>
      <c r="E46" s="49"/>
      <c r="F46" s="49"/>
    </row>
    <row r="47" spans="2:6" ht="16.5" customHeight="1" x14ac:dyDescent="0.25">
      <c r="B47" s="38" t="s">
        <v>160</v>
      </c>
      <c r="C47" s="39">
        <v>16771507.310000001</v>
      </c>
      <c r="D47" s="50"/>
      <c r="E47" s="61"/>
      <c r="F47" s="49"/>
    </row>
    <row r="48" spans="2:6" ht="16.5" customHeight="1" x14ac:dyDescent="0.25">
      <c r="B48" s="42" t="s">
        <v>161</v>
      </c>
      <c r="C48" s="39">
        <v>1459886.61</v>
      </c>
      <c r="D48" s="50"/>
      <c r="E48" s="49"/>
      <c r="F48" s="49"/>
    </row>
    <row r="49" spans="2:6" ht="16.5" customHeight="1" x14ac:dyDescent="0.25">
      <c r="B49" s="44" t="s">
        <v>169</v>
      </c>
      <c r="C49" s="39">
        <v>2695642</v>
      </c>
      <c r="D49" s="50"/>
      <c r="E49" s="49"/>
      <c r="F49" s="49"/>
    </row>
    <row r="50" spans="2:6" ht="16.5" customHeight="1" x14ac:dyDescent="0.25">
      <c r="B50" s="45" t="s">
        <v>170</v>
      </c>
      <c r="C50" s="39">
        <v>12615978.699999999</v>
      </c>
      <c r="D50" s="50"/>
      <c r="E50" s="49"/>
      <c r="F50" s="49"/>
    </row>
    <row r="51" spans="2:6" ht="16.5" customHeight="1" thickBot="1" x14ac:dyDescent="0.3">
      <c r="B51" s="58" t="s">
        <v>162</v>
      </c>
      <c r="C51" s="60"/>
      <c r="D51" s="50"/>
      <c r="E51" s="49"/>
      <c r="F51" s="49"/>
    </row>
    <row r="53" spans="2:6" x14ac:dyDescent="0.25">
      <c r="B53" s="64" t="s">
        <v>176</v>
      </c>
    </row>
    <row r="55" spans="2:6" x14ac:dyDescent="0.25">
      <c r="B55" s="65" t="s">
        <v>177</v>
      </c>
      <c r="C55" s="66" t="s">
        <v>41</v>
      </c>
      <c r="D55" s="65"/>
    </row>
    <row r="56" spans="2:6" x14ac:dyDescent="0.25">
      <c r="B56" s="65" t="s">
        <v>178</v>
      </c>
      <c r="C56" s="14"/>
      <c r="D56" s="14"/>
    </row>
    <row r="57" spans="2:6" x14ac:dyDescent="0.25">
      <c r="B57" s="14"/>
      <c r="C57" s="14"/>
      <c r="D57" s="14"/>
    </row>
    <row r="58" spans="2:6" x14ac:dyDescent="0.25">
      <c r="B58" s="14"/>
      <c r="C58" s="14"/>
      <c r="D58" s="14"/>
    </row>
    <row r="59" spans="2:6" x14ac:dyDescent="0.25">
      <c r="B59" s="65" t="s">
        <v>179</v>
      </c>
      <c r="C59" s="66" t="s">
        <v>180</v>
      </c>
      <c r="D59" s="65"/>
    </row>
    <row r="60" spans="2:6" x14ac:dyDescent="0.25">
      <c r="B60" s="65" t="s">
        <v>178</v>
      </c>
      <c r="C60" s="65"/>
      <c r="D60" s="65"/>
      <c r="E60" s="66"/>
    </row>
  </sheetData>
  <mergeCells count="2">
    <mergeCell ref="B6:C6"/>
    <mergeCell ref="B7:C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B6:K42"/>
  <sheetViews>
    <sheetView workbookViewId="0"/>
  </sheetViews>
  <sheetFormatPr defaultColWidth="9" defaultRowHeight="15.75" x14ac:dyDescent="0.25"/>
  <cols>
    <col min="1" max="1" width="0.5" style="1" customWidth="1"/>
    <col min="2" max="2" width="5" style="1" customWidth="1"/>
    <col min="3" max="3" width="59.25" style="1" customWidth="1"/>
    <col min="4" max="4" width="11.125" style="1" customWidth="1"/>
    <col min="5" max="6" width="12" style="1" customWidth="1"/>
    <col min="7" max="7" width="13" style="3" bestFit="1" customWidth="1"/>
    <col min="8" max="8" width="0.5" style="1" customWidth="1"/>
    <col min="9" max="9" width="9" style="1"/>
    <col min="10" max="10" width="8.875" style="1" bestFit="1" customWidth="1"/>
    <col min="11" max="11" width="10" style="1" customWidth="1"/>
    <col min="12" max="16384" width="9" style="1"/>
  </cols>
  <sheetData>
    <row r="6" spans="2:10" x14ac:dyDescent="0.25">
      <c r="C6" s="123"/>
    </row>
    <row r="7" spans="2:10" x14ac:dyDescent="0.25">
      <c r="B7" s="287" t="s">
        <v>181</v>
      </c>
      <c r="C7" s="287"/>
      <c r="D7" s="287"/>
      <c r="E7" s="287"/>
      <c r="F7" s="287"/>
      <c r="G7" s="287"/>
    </row>
    <row r="8" spans="2:10" x14ac:dyDescent="0.25">
      <c r="B8" s="288" t="s">
        <v>200</v>
      </c>
      <c r="C8" s="288"/>
      <c r="D8" s="288"/>
      <c r="E8" s="288"/>
      <c r="F8" s="288"/>
      <c r="G8" s="288"/>
      <c r="H8" s="31"/>
      <c r="I8" s="31"/>
      <c r="J8" s="31"/>
    </row>
    <row r="9" spans="2:10" x14ac:dyDescent="0.25">
      <c r="B9" s="288" t="s">
        <v>253</v>
      </c>
      <c r="C9" s="288"/>
      <c r="D9" s="288"/>
      <c r="E9" s="288"/>
      <c r="F9" s="288"/>
      <c r="G9" s="288"/>
      <c r="H9" s="288"/>
    </row>
    <row r="10" spans="2:10" ht="9.9499999999999993" customHeight="1" thickBot="1" x14ac:dyDescent="0.3">
      <c r="B10" s="212"/>
      <c r="C10" s="212"/>
      <c r="D10" s="212"/>
      <c r="E10" s="212"/>
      <c r="F10" s="212"/>
      <c r="G10" s="212"/>
      <c r="H10" s="31"/>
      <c r="I10" s="31"/>
      <c r="J10" s="31"/>
    </row>
    <row r="11" spans="2:10" ht="47.25" x14ac:dyDescent="0.25">
      <c r="B11" s="67" t="s">
        <v>0</v>
      </c>
      <c r="C11" s="68" t="s">
        <v>1</v>
      </c>
      <c r="D11" s="68" t="s">
        <v>2</v>
      </c>
      <c r="E11" s="69" t="s">
        <v>182</v>
      </c>
      <c r="F11" s="89" t="s">
        <v>94</v>
      </c>
      <c r="G11" s="70" t="s">
        <v>201</v>
      </c>
    </row>
    <row r="12" spans="2:10" s="10" customFormat="1" thickBot="1" x14ac:dyDescent="0.3">
      <c r="B12" s="71">
        <v>1</v>
      </c>
      <c r="C12" s="72">
        <v>2</v>
      </c>
      <c r="D12" s="72">
        <v>3</v>
      </c>
      <c r="E12" s="72">
        <v>4</v>
      </c>
      <c r="F12" s="72">
        <v>5</v>
      </c>
      <c r="G12" s="73">
        <v>6</v>
      </c>
    </row>
    <row r="13" spans="2:10" x14ac:dyDescent="0.25">
      <c r="B13" s="74" t="s">
        <v>3</v>
      </c>
      <c r="C13" s="75" t="s">
        <v>95</v>
      </c>
      <c r="D13" s="76" t="s">
        <v>4</v>
      </c>
      <c r="E13" s="77">
        <f>E15+E19</f>
        <v>243100.67139</v>
      </c>
      <c r="F13" s="77">
        <f>F15+F19</f>
        <v>62666.030644037513</v>
      </c>
      <c r="G13" s="78">
        <f>G15+G19</f>
        <v>180434.64074596248</v>
      </c>
      <c r="J13" s="90"/>
    </row>
    <row r="14" spans="2:10" x14ac:dyDescent="0.25">
      <c r="B14" s="46"/>
      <c r="C14" s="33" t="s">
        <v>7</v>
      </c>
      <c r="D14" s="32"/>
      <c r="E14" s="35"/>
      <c r="F14" s="35"/>
      <c r="G14" s="79"/>
      <c r="J14" s="90"/>
    </row>
    <row r="15" spans="2:10" x14ac:dyDescent="0.25">
      <c r="B15" s="46">
        <v>2</v>
      </c>
      <c r="C15" s="33" t="s">
        <v>183</v>
      </c>
      <c r="D15" s="32" t="s">
        <v>4</v>
      </c>
      <c r="E15" s="80">
        <f>E17+E18</f>
        <v>138347.45157</v>
      </c>
      <c r="F15" s="80">
        <f>F17+F18</f>
        <v>32565.741264037519</v>
      </c>
      <c r="G15" s="81">
        <f>G17+G18</f>
        <v>105781.71030596248</v>
      </c>
      <c r="J15" s="90"/>
    </row>
    <row r="16" spans="2:10" x14ac:dyDescent="0.25">
      <c r="B16" s="46"/>
      <c r="C16" s="33" t="s">
        <v>7</v>
      </c>
      <c r="D16" s="32"/>
      <c r="E16" s="35"/>
      <c r="F16" s="35"/>
      <c r="G16" s="79"/>
      <c r="J16" s="90"/>
    </row>
    <row r="17" spans="2:11" x14ac:dyDescent="0.25">
      <c r="B17" s="46" t="s">
        <v>8</v>
      </c>
      <c r="C17" s="33" t="s">
        <v>103</v>
      </c>
      <c r="D17" s="32" t="s">
        <v>4</v>
      </c>
      <c r="E17" s="82">
        <v>124206.81643000001</v>
      </c>
      <c r="F17" s="35">
        <v>29237.163396844957</v>
      </c>
      <c r="G17" s="79">
        <v>94969.653033155046</v>
      </c>
      <c r="J17" s="90"/>
      <c r="K17" s="90"/>
    </row>
    <row r="18" spans="2:11" ht="31.5" x14ac:dyDescent="0.25">
      <c r="B18" s="46" t="s">
        <v>12</v>
      </c>
      <c r="C18" s="33" t="s">
        <v>104</v>
      </c>
      <c r="D18" s="32" t="s">
        <v>4</v>
      </c>
      <c r="E18" s="82">
        <v>14140.63514</v>
      </c>
      <c r="F18" s="35">
        <v>3328.5778671925627</v>
      </c>
      <c r="G18" s="79">
        <v>10812.057272807437</v>
      </c>
      <c r="J18" s="90"/>
      <c r="K18" s="90"/>
    </row>
    <row r="19" spans="2:11" x14ac:dyDescent="0.25">
      <c r="B19" s="46">
        <v>5</v>
      </c>
      <c r="C19" s="33" t="s">
        <v>128</v>
      </c>
      <c r="D19" s="32" t="s">
        <v>4</v>
      </c>
      <c r="E19" s="80">
        <f>E21</f>
        <v>104753.21982</v>
      </c>
      <c r="F19" s="80">
        <f>F21</f>
        <v>30100.289379999998</v>
      </c>
      <c r="G19" s="81">
        <f>G21</f>
        <v>74652.930439999996</v>
      </c>
      <c r="J19" s="90"/>
      <c r="K19" s="90"/>
    </row>
    <row r="20" spans="2:11" x14ac:dyDescent="0.25">
      <c r="B20" s="46"/>
      <c r="C20" s="33" t="s">
        <v>7</v>
      </c>
      <c r="D20" s="32"/>
      <c r="E20" s="35"/>
      <c r="F20" s="35"/>
      <c r="G20" s="79"/>
      <c r="J20" s="90"/>
      <c r="K20" s="90"/>
    </row>
    <row r="21" spans="2:11" x14ac:dyDescent="0.25">
      <c r="B21" s="46" t="s">
        <v>15</v>
      </c>
      <c r="C21" s="33" t="s">
        <v>184</v>
      </c>
      <c r="D21" s="32" t="s">
        <v>4</v>
      </c>
      <c r="E21" s="35">
        <v>104753.21982</v>
      </c>
      <c r="F21" s="35">
        <v>30100.289379999998</v>
      </c>
      <c r="G21" s="79">
        <v>74652.930439999996</v>
      </c>
      <c r="J21" s="90"/>
      <c r="K21" s="90"/>
    </row>
    <row r="22" spans="2:11" hidden="1" x14ac:dyDescent="0.25">
      <c r="B22" s="46" t="s">
        <v>20</v>
      </c>
      <c r="C22" s="33" t="s">
        <v>186</v>
      </c>
      <c r="D22" s="32" t="s">
        <v>185</v>
      </c>
      <c r="E22" s="35"/>
      <c r="F22" s="35"/>
      <c r="G22" s="79"/>
      <c r="J22" s="90"/>
      <c r="K22" s="90"/>
    </row>
    <row r="23" spans="2:11" hidden="1" x14ac:dyDescent="0.25">
      <c r="B23" s="46" t="s">
        <v>21</v>
      </c>
      <c r="C23" s="33" t="s">
        <v>187</v>
      </c>
      <c r="D23" s="32" t="s">
        <v>185</v>
      </c>
      <c r="E23" s="35"/>
      <c r="F23" s="35"/>
      <c r="G23" s="79"/>
      <c r="J23" s="90"/>
      <c r="K23" s="90"/>
    </row>
    <row r="24" spans="2:11" hidden="1" x14ac:dyDescent="0.25">
      <c r="B24" s="46"/>
      <c r="C24" s="33" t="s">
        <v>7</v>
      </c>
      <c r="D24" s="32"/>
      <c r="E24" s="35"/>
      <c r="F24" s="35"/>
      <c r="G24" s="79"/>
      <c r="J24" s="90"/>
      <c r="K24" s="90"/>
    </row>
    <row r="25" spans="2:11" ht="31.5" hidden="1" x14ac:dyDescent="0.25">
      <c r="B25" s="46" t="s">
        <v>188</v>
      </c>
      <c r="C25" s="33" t="s">
        <v>189</v>
      </c>
      <c r="D25" s="32" t="s">
        <v>185</v>
      </c>
      <c r="E25" s="35"/>
      <c r="F25" s="35"/>
      <c r="G25" s="79"/>
      <c r="J25" s="90"/>
      <c r="K25" s="90"/>
    </row>
    <row r="26" spans="2:11" ht="31.5" hidden="1" x14ac:dyDescent="0.25">
      <c r="B26" s="46" t="s">
        <v>190</v>
      </c>
      <c r="C26" s="33" t="s">
        <v>191</v>
      </c>
      <c r="D26" s="32" t="s">
        <v>185</v>
      </c>
      <c r="E26" s="35"/>
      <c r="F26" s="35"/>
      <c r="G26" s="79"/>
      <c r="J26" s="90"/>
      <c r="K26" s="90"/>
    </row>
    <row r="27" spans="2:11" ht="31.5" hidden="1" x14ac:dyDescent="0.25">
      <c r="B27" s="46" t="s">
        <v>192</v>
      </c>
      <c r="C27" s="33" t="s">
        <v>107</v>
      </c>
      <c r="D27" s="32" t="s">
        <v>185</v>
      </c>
      <c r="E27" s="35"/>
      <c r="F27" s="35"/>
      <c r="G27" s="79"/>
      <c r="J27" s="90"/>
      <c r="K27" s="90"/>
    </row>
    <row r="28" spans="2:11" hidden="1" x14ac:dyDescent="0.25">
      <c r="B28" s="46" t="s">
        <v>193</v>
      </c>
      <c r="C28" s="33" t="s">
        <v>194</v>
      </c>
      <c r="D28" s="32" t="s">
        <v>185</v>
      </c>
      <c r="E28" s="35"/>
      <c r="F28" s="35"/>
      <c r="G28" s="79"/>
      <c r="J28" s="90"/>
      <c r="K28" s="90"/>
    </row>
    <row r="29" spans="2:11" hidden="1" x14ac:dyDescent="0.25">
      <c r="B29" s="46" t="s">
        <v>195</v>
      </c>
      <c r="C29" s="33" t="s">
        <v>196</v>
      </c>
      <c r="D29" s="32" t="s">
        <v>185</v>
      </c>
      <c r="E29" s="35"/>
      <c r="F29" s="35"/>
      <c r="G29" s="79"/>
      <c r="J29" s="90"/>
      <c r="K29" s="90"/>
    </row>
    <row r="30" spans="2:11" hidden="1" x14ac:dyDescent="0.25">
      <c r="B30" s="46" t="s">
        <v>197</v>
      </c>
      <c r="C30" s="33" t="s">
        <v>198</v>
      </c>
      <c r="D30" s="32"/>
      <c r="E30" s="35"/>
      <c r="F30" s="35"/>
      <c r="G30" s="79"/>
      <c r="J30" s="90"/>
      <c r="K30" s="90"/>
    </row>
    <row r="31" spans="2:11" x14ac:dyDescent="0.25">
      <c r="B31" s="46" t="s">
        <v>16</v>
      </c>
      <c r="C31" s="33" t="s">
        <v>24</v>
      </c>
      <c r="D31" s="32" t="s">
        <v>4</v>
      </c>
      <c r="E31" s="80">
        <f>E15+E19</f>
        <v>243100.67139</v>
      </c>
      <c r="F31" s="80">
        <f>F15+F19</f>
        <v>62666.030644037513</v>
      </c>
      <c r="G31" s="81">
        <f>G15+G19</f>
        <v>180434.64074596248</v>
      </c>
      <c r="J31" s="90"/>
      <c r="K31" s="90"/>
    </row>
    <row r="32" spans="2:11" ht="16.5" thickBot="1" x14ac:dyDescent="0.3">
      <c r="B32" s="83" t="s">
        <v>23</v>
      </c>
      <c r="C32" s="84" t="s">
        <v>129</v>
      </c>
      <c r="D32" s="85" t="s">
        <v>199</v>
      </c>
      <c r="E32" s="86">
        <v>157393.81782236465</v>
      </c>
      <c r="F32" s="86">
        <v>37049.083952000001</v>
      </c>
      <c r="G32" s="87">
        <v>120344.73387036467</v>
      </c>
      <c r="I32" s="34"/>
    </row>
    <row r="33" spans="2:10" s="123" customFormat="1" ht="12.75" x14ac:dyDescent="0.2">
      <c r="G33" s="7"/>
    </row>
    <row r="34" spans="2:10" s="123" customFormat="1" ht="12.75" x14ac:dyDescent="0.2">
      <c r="G34" s="214"/>
    </row>
    <row r="35" spans="2:10" s="123" customFormat="1" ht="12.75" x14ac:dyDescent="0.2">
      <c r="E35" s="215">
        <v>61865.567089999997</v>
      </c>
      <c r="F35" s="215">
        <v>45927.926729594095</v>
      </c>
      <c r="G35" s="215">
        <v>15937.640360405901</v>
      </c>
    </row>
    <row r="36" spans="2:10" s="37" customFormat="1" x14ac:dyDescent="0.25">
      <c r="B36" s="36" t="s">
        <v>177</v>
      </c>
      <c r="E36" s="88"/>
      <c r="F36" s="88"/>
      <c r="G36" s="88"/>
    </row>
    <row r="37" spans="2:10" s="37" customFormat="1" x14ac:dyDescent="0.25">
      <c r="B37" s="36" t="s">
        <v>243</v>
      </c>
      <c r="C37" s="31"/>
      <c r="F37" s="6" t="s">
        <v>41</v>
      </c>
      <c r="G37" s="31"/>
      <c r="H37" s="31"/>
    </row>
    <row r="38" spans="2:10" s="216" customFormat="1" ht="12.75" x14ac:dyDescent="0.2">
      <c r="B38" s="217"/>
      <c r="C38" s="217"/>
      <c r="G38" s="217"/>
      <c r="H38" s="217"/>
    </row>
    <row r="39" spans="2:10" s="216" customFormat="1" ht="12.75" x14ac:dyDescent="0.2">
      <c r="B39" s="217"/>
      <c r="C39" s="217"/>
      <c r="G39" s="217"/>
      <c r="H39" s="217"/>
    </row>
    <row r="40" spans="2:10" s="216" customFormat="1" ht="12.75" x14ac:dyDescent="0.2">
      <c r="B40" s="217"/>
      <c r="C40" s="217"/>
      <c r="G40" s="217"/>
      <c r="H40" s="217"/>
    </row>
    <row r="41" spans="2:10" s="37" customFormat="1" x14ac:dyDescent="0.25">
      <c r="B41" s="36" t="s">
        <v>244</v>
      </c>
      <c r="G41" s="31"/>
      <c r="H41" s="31"/>
      <c r="J41" s="31"/>
    </row>
    <row r="42" spans="2:10" s="37" customFormat="1" x14ac:dyDescent="0.25">
      <c r="B42" s="36" t="s">
        <v>178</v>
      </c>
      <c r="F42" s="6" t="s">
        <v>38</v>
      </c>
      <c r="H42" s="31"/>
    </row>
  </sheetData>
  <mergeCells count="3">
    <mergeCell ref="B7:G7"/>
    <mergeCell ref="B8:G8"/>
    <mergeCell ref="B9:H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B7:E31"/>
  <sheetViews>
    <sheetView workbookViewId="0"/>
  </sheetViews>
  <sheetFormatPr defaultRowHeight="15.75" x14ac:dyDescent="0.25"/>
  <cols>
    <col min="1" max="1" width="0.5" customWidth="1"/>
    <col min="2" max="2" width="10.25" customWidth="1"/>
    <col min="3" max="3" width="12.75" customWidth="1"/>
    <col min="4" max="4" width="12.25" customWidth="1"/>
    <col min="5" max="5" width="36.5" customWidth="1"/>
    <col min="6" max="6" width="0.5" customWidth="1"/>
  </cols>
  <sheetData>
    <row r="7" spans="2:5" x14ac:dyDescent="0.25">
      <c r="B7" s="328" t="s">
        <v>203</v>
      </c>
      <c r="C7" s="328"/>
      <c r="D7" s="328"/>
      <c r="E7" s="328"/>
    </row>
    <row r="8" spans="2:5" x14ac:dyDescent="0.25">
      <c r="B8" s="328" t="s">
        <v>577</v>
      </c>
      <c r="C8" s="328"/>
      <c r="D8" s="328"/>
      <c r="E8" s="328"/>
    </row>
    <row r="9" spans="2:5" ht="16.5" thickBot="1" x14ac:dyDescent="0.3"/>
    <row r="10" spans="2:5" ht="75.75" thickBot="1" x14ac:dyDescent="0.3">
      <c r="B10" s="218" t="s">
        <v>204</v>
      </c>
      <c r="C10" s="219" t="s">
        <v>205</v>
      </c>
      <c r="D10" s="219" t="s">
        <v>206</v>
      </c>
      <c r="E10" s="220" t="s">
        <v>207</v>
      </c>
    </row>
    <row r="11" spans="2:5" ht="31.5" x14ac:dyDescent="0.25">
      <c r="B11" s="91" t="s">
        <v>208</v>
      </c>
      <c r="C11" s="92">
        <v>10466722.729999999</v>
      </c>
      <c r="D11" s="92">
        <v>1218051.67</v>
      </c>
      <c r="E11" s="221" t="s">
        <v>209</v>
      </c>
    </row>
    <row r="12" spans="2:5" ht="31.5" x14ac:dyDescent="0.25">
      <c r="B12" s="93" t="s">
        <v>210</v>
      </c>
      <c r="C12" s="94">
        <v>10515672.940000001</v>
      </c>
      <c r="D12" s="94">
        <v>936433.78</v>
      </c>
      <c r="E12" s="222" t="s">
        <v>211</v>
      </c>
    </row>
    <row r="13" spans="2:5" ht="31.5" x14ac:dyDescent="0.25">
      <c r="B13" s="93" t="s">
        <v>212</v>
      </c>
      <c r="C13" s="94">
        <v>10432747.959999999</v>
      </c>
      <c r="D13" s="94">
        <v>936614.08</v>
      </c>
      <c r="E13" s="222" t="s">
        <v>213</v>
      </c>
    </row>
    <row r="14" spans="2:5" ht="31.5" x14ac:dyDescent="0.25">
      <c r="B14" s="93" t="s">
        <v>214</v>
      </c>
      <c r="C14" s="94">
        <v>10190092.290000001</v>
      </c>
      <c r="D14" s="94">
        <v>1240179.8700000001</v>
      </c>
      <c r="E14" s="222" t="s">
        <v>215</v>
      </c>
    </row>
    <row r="15" spans="2:5" ht="31.5" x14ac:dyDescent="0.25">
      <c r="B15" s="93" t="s">
        <v>216</v>
      </c>
      <c r="C15" s="94">
        <v>9711269.540000001</v>
      </c>
      <c r="D15" s="94">
        <v>876749.77</v>
      </c>
      <c r="E15" s="222" t="s">
        <v>217</v>
      </c>
    </row>
    <row r="16" spans="2:5" ht="31.5" x14ac:dyDescent="0.25">
      <c r="B16" s="93" t="s">
        <v>218</v>
      </c>
      <c r="C16" s="94">
        <v>10697057.15</v>
      </c>
      <c r="D16" s="94">
        <v>1165602.5699999998</v>
      </c>
      <c r="E16" s="222" t="s">
        <v>219</v>
      </c>
    </row>
    <row r="17" spans="2:5" ht="31.5" x14ac:dyDescent="0.25">
      <c r="B17" s="93" t="s">
        <v>220</v>
      </c>
      <c r="C17" s="94">
        <v>9487310.1300000008</v>
      </c>
      <c r="D17" s="94">
        <v>1354762.95</v>
      </c>
      <c r="E17" s="222" t="s">
        <v>221</v>
      </c>
    </row>
    <row r="18" spans="2:5" ht="31.5" x14ac:dyDescent="0.25">
      <c r="B18" s="93" t="s">
        <v>222</v>
      </c>
      <c r="C18" s="94">
        <v>10238213.5</v>
      </c>
      <c r="D18" s="94">
        <v>1239587.27</v>
      </c>
      <c r="E18" s="222" t="s">
        <v>223</v>
      </c>
    </row>
    <row r="19" spans="2:5" ht="31.5" x14ac:dyDescent="0.25">
      <c r="B19" s="93" t="s">
        <v>224</v>
      </c>
      <c r="C19" s="94">
        <v>10408135.199999999</v>
      </c>
      <c r="D19" s="94">
        <v>997509.33</v>
      </c>
      <c r="E19" s="222" t="s">
        <v>225</v>
      </c>
    </row>
    <row r="20" spans="2:5" ht="31.5" x14ac:dyDescent="0.25">
      <c r="B20" s="93" t="s">
        <v>226</v>
      </c>
      <c r="C20" s="94">
        <v>10976068.430000003</v>
      </c>
      <c r="D20" s="94">
        <v>1485008.19</v>
      </c>
      <c r="E20" s="222" t="s">
        <v>227</v>
      </c>
    </row>
    <row r="21" spans="2:5" ht="31.5" x14ac:dyDescent="0.25">
      <c r="B21" s="93" t="s">
        <v>228</v>
      </c>
      <c r="C21" s="94">
        <v>10169880.939999999</v>
      </c>
      <c r="D21" s="94">
        <v>999806.79</v>
      </c>
      <c r="E21" s="222" t="s">
        <v>229</v>
      </c>
    </row>
    <row r="22" spans="2:5" ht="32.25" thickBot="1" x14ac:dyDescent="0.3">
      <c r="B22" s="95" t="s">
        <v>230</v>
      </c>
      <c r="C22" s="96">
        <v>10913645.620000001</v>
      </c>
      <c r="D22" s="96">
        <v>1690328.87</v>
      </c>
      <c r="E22" s="223" t="s">
        <v>231</v>
      </c>
    </row>
    <row r="23" spans="2:5" ht="16.5" thickBot="1" x14ac:dyDescent="0.3">
      <c r="B23" s="97" t="s">
        <v>131</v>
      </c>
      <c r="C23" s="98">
        <f>SUM(C11:C22)</f>
        <v>124206816.43000001</v>
      </c>
      <c r="D23" s="98">
        <f>SUM(D11:D22)</f>
        <v>14140635.140000001</v>
      </c>
      <c r="E23" s="99"/>
    </row>
    <row r="26" spans="2:5" x14ac:dyDescent="0.25">
      <c r="B26" s="100" t="s">
        <v>177</v>
      </c>
      <c r="C26" s="100"/>
      <c r="D26" s="100"/>
    </row>
    <row r="27" spans="2:5" x14ac:dyDescent="0.25">
      <c r="B27" s="100" t="s">
        <v>178</v>
      </c>
      <c r="C27" s="224"/>
      <c r="D27" s="224"/>
      <c r="E27" s="101" t="s">
        <v>464</v>
      </c>
    </row>
    <row r="28" spans="2:5" x14ac:dyDescent="0.25">
      <c r="B28" s="224"/>
      <c r="C28" s="224"/>
      <c r="D28" s="224"/>
      <c r="E28" s="224"/>
    </row>
    <row r="29" spans="2:5" x14ac:dyDescent="0.25">
      <c r="B29" s="224"/>
      <c r="C29" s="224"/>
      <c r="D29" s="224"/>
      <c r="E29" s="224"/>
    </row>
    <row r="30" spans="2:5" x14ac:dyDescent="0.25">
      <c r="B30" s="100" t="s">
        <v>179</v>
      </c>
      <c r="C30" s="100"/>
      <c r="D30" s="100"/>
    </row>
    <row r="31" spans="2:5" x14ac:dyDescent="0.25">
      <c r="B31" s="100" t="s">
        <v>178</v>
      </c>
      <c r="C31" s="100"/>
      <c r="D31" s="100"/>
      <c r="E31" s="101" t="s">
        <v>38</v>
      </c>
    </row>
  </sheetData>
  <mergeCells count="2">
    <mergeCell ref="B7:E7"/>
    <mergeCell ref="B8:E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6600"/>
  </sheetPr>
  <dimension ref="A1:F48"/>
  <sheetViews>
    <sheetView workbookViewId="0"/>
  </sheetViews>
  <sheetFormatPr defaultColWidth="8" defaultRowHeight="15.75" x14ac:dyDescent="0.25"/>
  <cols>
    <col min="1" max="1" width="0.375" style="227" customWidth="1"/>
    <col min="2" max="2" width="56.875" style="227" customWidth="1"/>
    <col min="3" max="3" width="19.375" style="227" customWidth="1"/>
    <col min="4" max="4" width="0.375" style="37" customWidth="1"/>
    <col min="5" max="5" width="8" style="37"/>
    <col min="6" max="6" width="13.625" style="37" bestFit="1" customWidth="1"/>
    <col min="7" max="256" width="8" style="37"/>
    <col min="257" max="257" width="0.375" style="37" customWidth="1"/>
    <col min="258" max="258" width="56.875" style="37" customWidth="1"/>
    <col min="259" max="259" width="19.375" style="37" customWidth="1"/>
    <col min="260" max="260" width="0.375" style="37" customWidth="1"/>
    <col min="261" max="261" width="8" style="37"/>
    <col min="262" max="262" width="13.625" style="37" bestFit="1" customWidth="1"/>
    <col min="263" max="512" width="8" style="37"/>
    <col min="513" max="513" width="0.375" style="37" customWidth="1"/>
    <col min="514" max="514" width="56.875" style="37" customWidth="1"/>
    <col min="515" max="515" width="19.375" style="37" customWidth="1"/>
    <col min="516" max="516" width="0.375" style="37" customWidth="1"/>
    <col min="517" max="517" width="8" style="37"/>
    <col min="518" max="518" width="13.625" style="37" bestFit="1" customWidth="1"/>
    <col min="519" max="768" width="8" style="37"/>
    <col min="769" max="769" width="0.375" style="37" customWidth="1"/>
    <col min="770" max="770" width="56.875" style="37" customWidth="1"/>
    <col min="771" max="771" width="19.375" style="37" customWidth="1"/>
    <col min="772" max="772" width="0.375" style="37" customWidth="1"/>
    <col min="773" max="773" width="8" style="37"/>
    <col min="774" max="774" width="13.625" style="37" bestFit="1" customWidth="1"/>
    <col min="775" max="1024" width="8" style="37"/>
    <col min="1025" max="1025" width="0.375" style="37" customWidth="1"/>
    <col min="1026" max="1026" width="56.875" style="37" customWidth="1"/>
    <col min="1027" max="1027" width="19.375" style="37" customWidth="1"/>
    <col min="1028" max="1028" width="0.375" style="37" customWidth="1"/>
    <col min="1029" max="1029" width="8" style="37"/>
    <col min="1030" max="1030" width="13.625" style="37" bestFit="1" customWidth="1"/>
    <col min="1031" max="1280" width="8" style="37"/>
    <col min="1281" max="1281" width="0.375" style="37" customWidth="1"/>
    <col min="1282" max="1282" width="56.875" style="37" customWidth="1"/>
    <col min="1283" max="1283" width="19.375" style="37" customWidth="1"/>
    <col min="1284" max="1284" width="0.375" style="37" customWidth="1"/>
    <col min="1285" max="1285" width="8" style="37"/>
    <col min="1286" max="1286" width="13.625" style="37" bestFit="1" customWidth="1"/>
    <col min="1287" max="1536" width="8" style="37"/>
    <col min="1537" max="1537" width="0.375" style="37" customWidth="1"/>
    <col min="1538" max="1538" width="56.875" style="37" customWidth="1"/>
    <col min="1539" max="1539" width="19.375" style="37" customWidth="1"/>
    <col min="1540" max="1540" width="0.375" style="37" customWidth="1"/>
    <col min="1541" max="1541" width="8" style="37"/>
    <col min="1542" max="1542" width="13.625" style="37" bestFit="1" customWidth="1"/>
    <col min="1543" max="1792" width="8" style="37"/>
    <col min="1793" max="1793" width="0.375" style="37" customWidth="1"/>
    <col min="1794" max="1794" width="56.875" style="37" customWidth="1"/>
    <col min="1795" max="1795" width="19.375" style="37" customWidth="1"/>
    <col min="1796" max="1796" width="0.375" style="37" customWidth="1"/>
    <col min="1797" max="1797" width="8" style="37"/>
    <col min="1798" max="1798" width="13.625" style="37" bestFit="1" customWidth="1"/>
    <col min="1799" max="2048" width="8" style="37"/>
    <col min="2049" max="2049" width="0.375" style="37" customWidth="1"/>
    <col min="2050" max="2050" width="56.875" style="37" customWidth="1"/>
    <col min="2051" max="2051" width="19.375" style="37" customWidth="1"/>
    <col min="2052" max="2052" width="0.375" style="37" customWidth="1"/>
    <col min="2053" max="2053" width="8" style="37"/>
    <col min="2054" max="2054" width="13.625" style="37" bestFit="1" customWidth="1"/>
    <col min="2055" max="2304" width="8" style="37"/>
    <col min="2305" max="2305" width="0.375" style="37" customWidth="1"/>
    <col min="2306" max="2306" width="56.875" style="37" customWidth="1"/>
    <col min="2307" max="2307" width="19.375" style="37" customWidth="1"/>
    <col min="2308" max="2308" width="0.375" style="37" customWidth="1"/>
    <col min="2309" max="2309" width="8" style="37"/>
    <col min="2310" max="2310" width="13.625" style="37" bestFit="1" customWidth="1"/>
    <col min="2311" max="2560" width="8" style="37"/>
    <col min="2561" max="2561" width="0.375" style="37" customWidth="1"/>
    <col min="2562" max="2562" width="56.875" style="37" customWidth="1"/>
    <col min="2563" max="2563" width="19.375" style="37" customWidth="1"/>
    <col min="2564" max="2564" width="0.375" style="37" customWidth="1"/>
    <col min="2565" max="2565" width="8" style="37"/>
    <col min="2566" max="2566" width="13.625" style="37" bestFit="1" customWidth="1"/>
    <col min="2567" max="2816" width="8" style="37"/>
    <col min="2817" max="2817" width="0.375" style="37" customWidth="1"/>
    <col min="2818" max="2818" width="56.875" style="37" customWidth="1"/>
    <col min="2819" max="2819" width="19.375" style="37" customWidth="1"/>
    <col min="2820" max="2820" width="0.375" style="37" customWidth="1"/>
    <col min="2821" max="2821" width="8" style="37"/>
    <col min="2822" max="2822" width="13.625" style="37" bestFit="1" customWidth="1"/>
    <col min="2823" max="3072" width="8" style="37"/>
    <col min="3073" max="3073" width="0.375" style="37" customWidth="1"/>
    <col min="3074" max="3074" width="56.875" style="37" customWidth="1"/>
    <col min="3075" max="3075" width="19.375" style="37" customWidth="1"/>
    <col min="3076" max="3076" width="0.375" style="37" customWidth="1"/>
    <col min="3077" max="3077" width="8" style="37"/>
    <col min="3078" max="3078" width="13.625" style="37" bestFit="1" customWidth="1"/>
    <col min="3079" max="3328" width="8" style="37"/>
    <col min="3329" max="3329" width="0.375" style="37" customWidth="1"/>
    <col min="3330" max="3330" width="56.875" style="37" customWidth="1"/>
    <col min="3331" max="3331" width="19.375" style="37" customWidth="1"/>
    <col min="3332" max="3332" width="0.375" style="37" customWidth="1"/>
    <col min="3333" max="3333" width="8" style="37"/>
    <col min="3334" max="3334" width="13.625" style="37" bestFit="1" customWidth="1"/>
    <col min="3335" max="3584" width="8" style="37"/>
    <col min="3585" max="3585" width="0.375" style="37" customWidth="1"/>
    <col min="3586" max="3586" width="56.875" style="37" customWidth="1"/>
    <col min="3587" max="3587" width="19.375" style="37" customWidth="1"/>
    <col min="3588" max="3588" width="0.375" style="37" customWidth="1"/>
    <col min="3589" max="3589" width="8" style="37"/>
    <col min="3590" max="3590" width="13.625" style="37" bestFit="1" customWidth="1"/>
    <col min="3591" max="3840" width="8" style="37"/>
    <col min="3841" max="3841" width="0.375" style="37" customWidth="1"/>
    <col min="3842" max="3842" width="56.875" style="37" customWidth="1"/>
    <col min="3843" max="3843" width="19.375" style="37" customWidth="1"/>
    <col min="3844" max="3844" width="0.375" style="37" customWidth="1"/>
    <col min="3845" max="3845" width="8" style="37"/>
    <col min="3846" max="3846" width="13.625" style="37" bestFit="1" customWidth="1"/>
    <col min="3847" max="4096" width="8" style="37"/>
    <col min="4097" max="4097" width="0.375" style="37" customWidth="1"/>
    <col min="4098" max="4098" width="56.875" style="37" customWidth="1"/>
    <col min="4099" max="4099" width="19.375" style="37" customWidth="1"/>
    <col min="4100" max="4100" width="0.375" style="37" customWidth="1"/>
    <col min="4101" max="4101" width="8" style="37"/>
    <col min="4102" max="4102" width="13.625" style="37" bestFit="1" customWidth="1"/>
    <col min="4103" max="4352" width="8" style="37"/>
    <col min="4353" max="4353" width="0.375" style="37" customWidth="1"/>
    <col min="4354" max="4354" width="56.875" style="37" customWidth="1"/>
    <col min="4355" max="4355" width="19.375" style="37" customWidth="1"/>
    <col min="4356" max="4356" width="0.375" style="37" customWidth="1"/>
    <col min="4357" max="4357" width="8" style="37"/>
    <col min="4358" max="4358" width="13.625" style="37" bestFit="1" customWidth="1"/>
    <col min="4359" max="4608" width="8" style="37"/>
    <col min="4609" max="4609" width="0.375" style="37" customWidth="1"/>
    <col min="4610" max="4610" width="56.875" style="37" customWidth="1"/>
    <col min="4611" max="4611" width="19.375" style="37" customWidth="1"/>
    <col min="4612" max="4612" width="0.375" style="37" customWidth="1"/>
    <col min="4613" max="4613" width="8" style="37"/>
    <col min="4614" max="4614" width="13.625" style="37" bestFit="1" customWidth="1"/>
    <col min="4615" max="4864" width="8" style="37"/>
    <col min="4865" max="4865" width="0.375" style="37" customWidth="1"/>
    <col min="4866" max="4866" width="56.875" style="37" customWidth="1"/>
    <col min="4867" max="4867" width="19.375" style="37" customWidth="1"/>
    <col min="4868" max="4868" width="0.375" style="37" customWidth="1"/>
    <col min="4869" max="4869" width="8" style="37"/>
    <col min="4870" max="4870" width="13.625" style="37" bestFit="1" customWidth="1"/>
    <col min="4871" max="5120" width="8" style="37"/>
    <col min="5121" max="5121" width="0.375" style="37" customWidth="1"/>
    <col min="5122" max="5122" width="56.875" style="37" customWidth="1"/>
    <col min="5123" max="5123" width="19.375" style="37" customWidth="1"/>
    <col min="5124" max="5124" width="0.375" style="37" customWidth="1"/>
    <col min="5125" max="5125" width="8" style="37"/>
    <col min="5126" max="5126" width="13.625" style="37" bestFit="1" customWidth="1"/>
    <col min="5127" max="5376" width="8" style="37"/>
    <col min="5377" max="5377" width="0.375" style="37" customWidth="1"/>
    <col min="5378" max="5378" width="56.875" style="37" customWidth="1"/>
    <col min="5379" max="5379" width="19.375" style="37" customWidth="1"/>
    <col min="5380" max="5380" width="0.375" style="37" customWidth="1"/>
    <col min="5381" max="5381" width="8" style="37"/>
    <col min="5382" max="5382" width="13.625" style="37" bestFit="1" customWidth="1"/>
    <col min="5383" max="5632" width="8" style="37"/>
    <col min="5633" max="5633" width="0.375" style="37" customWidth="1"/>
    <col min="5634" max="5634" width="56.875" style="37" customWidth="1"/>
    <col min="5635" max="5635" width="19.375" style="37" customWidth="1"/>
    <col min="5636" max="5636" width="0.375" style="37" customWidth="1"/>
    <col min="5637" max="5637" width="8" style="37"/>
    <col min="5638" max="5638" width="13.625" style="37" bestFit="1" customWidth="1"/>
    <col min="5639" max="5888" width="8" style="37"/>
    <col min="5889" max="5889" width="0.375" style="37" customWidth="1"/>
    <col min="5890" max="5890" width="56.875" style="37" customWidth="1"/>
    <col min="5891" max="5891" width="19.375" style="37" customWidth="1"/>
    <col min="5892" max="5892" width="0.375" style="37" customWidth="1"/>
    <col min="5893" max="5893" width="8" style="37"/>
    <col min="5894" max="5894" width="13.625" style="37" bestFit="1" customWidth="1"/>
    <col min="5895" max="6144" width="8" style="37"/>
    <col min="6145" max="6145" width="0.375" style="37" customWidth="1"/>
    <col min="6146" max="6146" width="56.875" style="37" customWidth="1"/>
    <col min="6147" max="6147" width="19.375" style="37" customWidth="1"/>
    <col min="6148" max="6148" width="0.375" style="37" customWidth="1"/>
    <col min="6149" max="6149" width="8" style="37"/>
    <col min="6150" max="6150" width="13.625" style="37" bestFit="1" customWidth="1"/>
    <col min="6151" max="6400" width="8" style="37"/>
    <col min="6401" max="6401" width="0.375" style="37" customWidth="1"/>
    <col min="6402" max="6402" width="56.875" style="37" customWidth="1"/>
    <col min="6403" max="6403" width="19.375" style="37" customWidth="1"/>
    <col min="6404" max="6404" width="0.375" style="37" customWidth="1"/>
    <col min="6405" max="6405" width="8" style="37"/>
    <col min="6406" max="6406" width="13.625" style="37" bestFit="1" customWidth="1"/>
    <col min="6407" max="6656" width="8" style="37"/>
    <col min="6657" max="6657" width="0.375" style="37" customWidth="1"/>
    <col min="6658" max="6658" width="56.875" style="37" customWidth="1"/>
    <col min="6659" max="6659" width="19.375" style="37" customWidth="1"/>
    <col min="6660" max="6660" width="0.375" style="37" customWidth="1"/>
    <col min="6661" max="6661" width="8" style="37"/>
    <col min="6662" max="6662" width="13.625" style="37" bestFit="1" customWidth="1"/>
    <col min="6663" max="6912" width="8" style="37"/>
    <col min="6913" max="6913" width="0.375" style="37" customWidth="1"/>
    <col min="6914" max="6914" width="56.875" style="37" customWidth="1"/>
    <col min="6915" max="6915" width="19.375" style="37" customWidth="1"/>
    <col min="6916" max="6916" width="0.375" style="37" customWidth="1"/>
    <col min="6917" max="6917" width="8" style="37"/>
    <col min="6918" max="6918" width="13.625" style="37" bestFit="1" customWidth="1"/>
    <col min="6919" max="7168" width="8" style="37"/>
    <col min="7169" max="7169" width="0.375" style="37" customWidth="1"/>
    <col min="7170" max="7170" width="56.875" style="37" customWidth="1"/>
    <col min="7171" max="7171" width="19.375" style="37" customWidth="1"/>
    <col min="7172" max="7172" width="0.375" style="37" customWidth="1"/>
    <col min="7173" max="7173" width="8" style="37"/>
    <col min="7174" max="7174" width="13.625" style="37" bestFit="1" customWidth="1"/>
    <col min="7175" max="7424" width="8" style="37"/>
    <col min="7425" max="7425" width="0.375" style="37" customWidth="1"/>
    <col min="7426" max="7426" width="56.875" style="37" customWidth="1"/>
    <col min="7427" max="7427" width="19.375" style="37" customWidth="1"/>
    <col min="7428" max="7428" width="0.375" style="37" customWidth="1"/>
    <col min="7429" max="7429" width="8" style="37"/>
    <col min="7430" max="7430" width="13.625" style="37" bestFit="1" customWidth="1"/>
    <col min="7431" max="7680" width="8" style="37"/>
    <col min="7681" max="7681" width="0.375" style="37" customWidth="1"/>
    <col min="7682" max="7682" width="56.875" style="37" customWidth="1"/>
    <col min="7683" max="7683" width="19.375" style="37" customWidth="1"/>
    <col min="7684" max="7684" width="0.375" style="37" customWidth="1"/>
    <col min="7685" max="7685" width="8" style="37"/>
    <col min="7686" max="7686" width="13.625" style="37" bestFit="1" customWidth="1"/>
    <col min="7687" max="7936" width="8" style="37"/>
    <col min="7937" max="7937" width="0.375" style="37" customWidth="1"/>
    <col min="7938" max="7938" width="56.875" style="37" customWidth="1"/>
    <col min="7939" max="7939" width="19.375" style="37" customWidth="1"/>
    <col min="7940" max="7940" width="0.375" style="37" customWidth="1"/>
    <col min="7941" max="7941" width="8" style="37"/>
    <col min="7942" max="7942" width="13.625" style="37" bestFit="1" customWidth="1"/>
    <col min="7943" max="8192" width="8" style="37"/>
    <col min="8193" max="8193" width="0.375" style="37" customWidth="1"/>
    <col min="8194" max="8194" width="56.875" style="37" customWidth="1"/>
    <col min="8195" max="8195" width="19.375" style="37" customWidth="1"/>
    <col min="8196" max="8196" width="0.375" style="37" customWidth="1"/>
    <col min="8197" max="8197" width="8" style="37"/>
    <col min="8198" max="8198" width="13.625" style="37" bestFit="1" customWidth="1"/>
    <col min="8199" max="8448" width="8" style="37"/>
    <col min="8449" max="8449" width="0.375" style="37" customWidth="1"/>
    <col min="8450" max="8450" width="56.875" style="37" customWidth="1"/>
    <col min="8451" max="8451" width="19.375" style="37" customWidth="1"/>
    <col min="8452" max="8452" width="0.375" style="37" customWidth="1"/>
    <col min="8453" max="8453" width="8" style="37"/>
    <col min="8454" max="8454" width="13.625" style="37" bestFit="1" customWidth="1"/>
    <col min="8455" max="8704" width="8" style="37"/>
    <col min="8705" max="8705" width="0.375" style="37" customWidth="1"/>
    <col min="8706" max="8706" width="56.875" style="37" customWidth="1"/>
    <col min="8707" max="8707" width="19.375" style="37" customWidth="1"/>
    <col min="8708" max="8708" width="0.375" style="37" customWidth="1"/>
    <col min="8709" max="8709" width="8" style="37"/>
    <col min="8710" max="8710" width="13.625" style="37" bestFit="1" customWidth="1"/>
    <col min="8711" max="8960" width="8" style="37"/>
    <col min="8961" max="8961" width="0.375" style="37" customWidth="1"/>
    <col min="8962" max="8962" width="56.875" style="37" customWidth="1"/>
    <col min="8963" max="8963" width="19.375" style="37" customWidth="1"/>
    <col min="8964" max="8964" width="0.375" style="37" customWidth="1"/>
    <col min="8965" max="8965" width="8" style="37"/>
    <col min="8966" max="8966" width="13.625" style="37" bestFit="1" customWidth="1"/>
    <col min="8967" max="9216" width="8" style="37"/>
    <col min="9217" max="9217" width="0.375" style="37" customWidth="1"/>
    <col min="9218" max="9218" width="56.875" style="37" customWidth="1"/>
    <col min="9219" max="9219" width="19.375" style="37" customWidth="1"/>
    <col min="9220" max="9220" width="0.375" style="37" customWidth="1"/>
    <col min="9221" max="9221" width="8" style="37"/>
    <col min="9222" max="9222" width="13.625" style="37" bestFit="1" customWidth="1"/>
    <col min="9223" max="9472" width="8" style="37"/>
    <col min="9473" max="9473" width="0.375" style="37" customWidth="1"/>
    <col min="9474" max="9474" width="56.875" style="37" customWidth="1"/>
    <col min="9475" max="9475" width="19.375" style="37" customWidth="1"/>
    <col min="9476" max="9476" width="0.375" style="37" customWidth="1"/>
    <col min="9477" max="9477" width="8" style="37"/>
    <col min="9478" max="9478" width="13.625" style="37" bestFit="1" customWidth="1"/>
    <col min="9479" max="9728" width="8" style="37"/>
    <col min="9729" max="9729" width="0.375" style="37" customWidth="1"/>
    <col min="9730" max="9730" width="56.875" style="37" customWidth="1"/>
    <col min="9731" max="9731" width="19.375" style="37" customWidth="1"/>
    <col min="9732" max="9732" width="0.375" style="37" customWidth="1"/>
    <col min="9733" max="9733" width="8" style="37"/>
    <col min="9734" max="9734" width="13.625" style="37" bestFit="1" customWidth="1"/>
    <col min="9735" max="9984" width="8" style="37"/>
    <col min="9985" max="9985" width="0.375" style="37" customWidth="1"/>
    <col min="9986" max="9986" width="56.875" style="37" customWidth="1"/>
    <col min="9987" max="9987" width="19.375" style="37" customWidth="1"/>
    <col min="9988" max="9988" width="0.375" style="37" customWidth="1"/>
    <col min="9989" max="9989" width="8" style="37"/>
    <col min="9990" max="9990" width="13.625" style="37" bestFit="1" customWidth="1"/>
    <col min="9991" max="10240" width="8" style="37"/>
    <col min="10241" max="10241" width="0.375" style="37" customWidth="1"/>
    <col min="10242" max="10242" width="56.875" style="37" customWidth="1"/>
    <col min="10243" max="10243" width="19.375" style="37" customWidth="1"/>
    <col min="10244" max="10244" width="0.375" style="37" customWidth="1"/>
    <col min="10245" max="10245" width="8" style="37"/>
    <col min="10246" max="10246" width="13.625" style="37" bestFit="1" customWidth="1"/>
    <col min="10247" max="10496" width="8" style="37"/>
    <col min="10497" max="10497" width="0.375" style="37" customWidth="1"/>
    <col min="10498" max="10498" width="56.875" style="37" customWidth="1"/>
    <col min="10499" max="10499" width="19.375" style="37" customWidth="1"/>
    <col min="10500" max="10500" width="0.375" style="37" customWidth="1"/>
    <col min="10501" max="10501" width="8" style="37"/>
    <col min="10502" max="10502" width="13.625" style="37" bestFit="1" customWidth="1"/>
    <col min="10503" max="10752" width="8" style="37"/>
    <col min="10753" max="10753" width="0.375" style="37" customWidth="1"/>
    <col min="10754" max="10754" width="56.875" style="37" customWidth="1"/>
    <col min="10755" max="10755" width="19.375" style="37" customWidth="1"/>
    <col min="10756" max="10756" width="0.375" style="37" customWidth="1"/>
    <col min="10757" max="10757" width="8" style="37"/>
    <col min="10758" max="10758" width="13.625" style="37" bestFit="1" customWidth="1"/>
    <col min="10759" max="11008" width="8" style="37"/>
    <col min="11009" max="11009" width="0.375" style="37" customWidth="1"/>
    <col min="11010" max="11010" width="56.875" style="37" customWidth="1"/>
    <col min="11011" max="11011" width="19.375" style="37" customWidth="1"/>
    <col min="11012" max="11012" width="0.375" style="37" customWidth="1"/>
    <col min="11013" max="11013" width="8" style="37"/>
    <col min="11014" max="11014" width="13.625" style="37" bestFit="1" customWidth="1"/>
    <col min="11015" max="11264" width="8" style="37"/>
    <col min="11265" max="11265" width="0.375" style="37" customWidth="1"/>
    <col min="11266" max="11266" width="56.875" style="37" customWidth="1"/>
    <col min="11267" max="11267" width="19.375" style="37" customWidth="1"/>
    <col min="11268" max="11268" width="0.375" style="37" customWidth="1"/>
    <col min="11269" max="11269" width="8" style="37"/>
    <col min="11270" max="11270" width="13.625" style="37" bestFit="1" customWidth="1"/>
    <col min="11271" max="11520" width="8" style="37"/>
    <col min="11521" max="11521" width="0.375" style="37" customWidth="1"/>
    <col min="11522" max="11522" width="56.875" style="37" customWidth="1"/>
    <col min="11523" max="11523" width="19.375" style="37" customWidth="1"/>
    <col min="11524" max="11524" width="0.375" style="37" customWidth="1"/>
    <col min="11525" max="11525" width="8" style="37"/>
    <col min="11526" max="11526" width="13.625" style="37" bestFit="1" customWidth="1"/>
    <col min="11527" max="11776" width="8" style="37"/>
    <col min="11777" max="11777" width="0.375" style="37" customWidth="1"/>
    <col min="11778" max="11778" width="56.875" style="37" customWidth="1"/>
    <col min="11779" max="11779" width="19.375" style="37" customWidth="1"/>
    <col min="11780" max="11780" width="0.375" style="37" customWidth="1"/>
    <col min="11781" max="11781" width="8" style="37"/>
    <col min="11782" max="11782" width="13.625" style="37" bestFit="1" customWidth="1"/>
    <col min="11783" max="12032" width="8" style="37"/>
    <col min="12033" max="12033" width="0.375" style="37" customWidth="1"/>
    <col min="12034" max="12034" width="56.875" style="37" customWidth="1"/>
    <col min="12035" max="12035" width="19.375" style="37" customWidth="1"/>
    <col min="12036" max="12036" width="0.375" style="37" customWidth="1"/>
    <col min="12037" max="12037" width="8" style="37"/>
    <col min="12038" max="12038" width="13.625" style="37" bestFit="1" customWidth="1"/>
    <col min="12039" max="12288" width="8" style="37"/>
    <col min="12289" max="12289" width="0.375" style="37" customWidth="1"/>
    <col min="12290" max="12290" width="56.875" style="37" customWidth="1"/>
    <col min="12291" max="12291" width="19.375" style="37" customWidth="1"/>
    <col min="12292" max="12292" width="0.375" style="37" customWidth="1"/>
    <col min="12293" max="12293" width="8" style="37"/>
    <col min="12294" max="12294" width="13.625" style="37" bestFit="1" customWidth="1"/>
    <col min="12295" max="12544" width="8" style="37"/>
    <col min="12545" max="12545" width="0.375" style="37" customWidth="1"/>
    <col min="12546" max="12546" width="56.875" style="37" customWidth="1"/>
    <col min="12547" max="12547" width="19.375" style="37" customWidth="1"/>
    <col min="12548" max="12548" width="0.375" style="37" customWidth="1"/>
    <col min="12549" max="12549" width="8" style="37"/>
    <col min="12550" max="12550" width="13.625" style="37" bestFit="1" customWidth="1"/>
    <col min="12551" max="12800" width="8" style="37"/>
    <col min="12801" max="12801" width="0.375" style="37" customWidth="1"/>
    <col min="12802" max="12802" width="56.875" style="37" customWidth="1"/>
    <col min="12803" max="12803" width="19.375" style="37" customWidth="1"/>
    <col min="12804" max="12804" width="0.375" style="37" customWidth="1"/>
    <col min="12805" max="12805" width="8" style="37"/>
    <col min="12806" max="12806" width="13.625" style="37" bestFit="1" customWidth="1"/>
    <col min="12807" max="13056" width="8" style="37"/>
    <col min="13057" max="13057" width="0.375" style="37" customWidth="1"/>
    <col min="13058" max="13058" width="56.875" style="37" customWidth="1"/>
    <col min="13059" max="13059" width="19.375" style="37" customWidth="1"/>
    <col min="13060" max="13060" width="0.375" style="37" customWidth="1"/>
    <col min="13061" max="13061" width="8" style="37"/>
    <col min="13062" max="13062" width="13.625" style="37" bestFit="1" customWidth="1"/>
    <col min="13063" max="13312" width="8" style="37"/>
    <col min="13313" max="13313" width="0.375" style="37" customWidth="1"/>
    <col min="13314" max="13314" width="56.875" style="37" customWidth="1"/>
    <col min="13315" max="13315" width="19.375" style="37" customWidth="1"/>
    <col min="13316" max="13316" width="0.375" style="37" customWidth="1"/>
    <col min="13317" max="13317" width="8" style="37"/>
    <col min="13318" max="13318" width="13.625" style="37" bestFit="1" customWidth="1"/>
    <col min="13319" max="13568" width="8" style="37"/>
    <col min="13569" max="13569" width="0.375" style="37" customWidth="1"/>
    <col min="13570" max="13570" width="56.875" style="37" customWidth="1"/>
    <col min="13571" max="13571" width="19.375" style="37" customWidth="1"/>
    <col min="13572" max="13572" width="0.375" style="37" customWidth="1"/>
    <col min="13573" max="13573" width="8" style="37"/>
    <col min="13574" max="13574" width="13.625" style="37" bestFit="1" customWidth="1"/>
    <col min="13575" max="13824" width="8" style="37"/>
    <col min="13825" max="13825" width="0.375" style="37" customWidth="1"/>
    <col min="13826" max="13826" width="56.875" style="37" customWidth="1"/>
    <col min="13827" max="13827" width="19.375" style="37" customWidth="1"/>
    <col min="13828" max="13828" width="0.375" style="37" customWidth="1"/>
    <col min="13829" max="13829" width="8" style="37"/>
    <col min="13830" max="13830" width="13.625" style="37" bestFit="1" customWidth="1"/>
    <col min="13831" max="14080" width="8" style="37"/>
    <col min="14081" max="14081" width="0.375" style="37" customWidth="1"/>
    <col min="14082" max="14082" width="56.875" style="37" customWidth="1"/>
    <col min="14083" max="14083" width="19.375" style="37" customWidth="1"/>
    <col min="14084" max="14084" width="0.375" style="37" customWidth="1"/>
    <col min="14085" max="14085" width="8" style="37"/>
    <col min="14086" max="14086" width="13.625" style="37" bestFit="1" customWidth="1"/>
    <col min="14087" max="14336" width="8" style="37"/>
    <col min="14337" max="14337" width="0.375" style="37" customWidth="1"/>
    <col min="14338" max="14338" width="56.875" style="37" customWidth="1"/>
    <col min="14339" max="14339" width="19.375" style="37" customWidth="1"/>
    <col min="14340" max="14340" width="0.375" style="37" customWidth="1"/>
    <col min="14341" max="14341" width="8" style="37"/>
    <col min="14342" max="14342" width="13.625" style="37" bestFit="1" customWidth="1"/>
    <col min="14343" max="14592" width="8" style="37"/>
    <col min="14593" max="14593" width="0.375" style="37" customWidth="1"/>
    <col min="14594" max="14594" width="56.875" style="37" customWidth="1"/>
    <col min="14595" max="14595" width="19.375" style="37" customWidth="1"/>
    <col min="14596" max="14596" width="0.375" style="37" customWidth="1"/>
    <col min="14597" max="14597" width="8" style="37"/>
    <col min="14598" max="14598" width="13.625" style="37" bestFit="1" customWidth="1"/>
    <col min="14599" max="14848" width="8" style="37"/>
    <col min="14849" max="14849" width="0.375" style="37" customWidth="1"/>
    <col min="14850" max="14850" width="56.875" style="37" customWidth="1"/>
    <col min="14851" max="14851" width="19.375" style="37" customWidth="1"/>
    <col min="14852" max="14852" width="0.375" style="37" customWidth="1"/>
    <col min="14853" max="14853" width="8" style="37"/>
    <col min="14854" max="14854" width="13.625" style="37" bestFit="1" customWidth="1"/>
    <col min="14855" max="15104" width="8" style="37"/>
    <col min="15105" max="15105" width="0.375" style="37" customWidth="1"/>
    <col min="15106" max="15106" width="56.875" style="37" customWidth="1"/>
    <col min="15107" max="15107" width="19.375" style="37" customWidth="1"/>
    <col min="15108" max="15108" width="0.375" style="37" customWidth="1"/>
    <col min="15109" max="15109" width="8" style="37"/>
    <col min="15110" max="15110" width="13.625" style="37" bestFit="1" customWidth="1"/>
    <col min="15111" max="15360" width="8" style="37"/>
    <col min="15361" max="15361" width="0.375" style="37" customWidth="1"/>
    <col min="15362" max="15362" width="56.875" style="37" customWidth="1"/>
    <col min="15363" max="15363" width="19.375" style="37" customWidth="1"/>
    <col min="15364" max="15364" width="0.375" style="37" customWidth="1"/>
    <col min="15365" max="15365" width="8" style="37"/>
    <col min="15366" max="15366" width="13.625" style="37" bestFit="1" customWidth="1"/>
    <col min="15367" max="15616" width="8" style="37"/>
    <col min="15617" max="15617" width="0.375" style="37" customWidth="1"/>
    <col min="15618" max="15618" width="56.875" style="37" customWidth="1"/>
    <col min="15619" max="15619" width="19.375" style="37" customWidth="1"/>
    <col min="15620" max="15620" width="0.375" style="37" customWidth="1"/>
    <col min="15621" max="15621" width="8" style="37"/>
    <col min="15622" max="15622" width="13.625" style="37" bestFit="1" customWidth="1"/>
    <col min="15623" max="15872" width="8" style="37"/>
    <col min="15873" max="15873" width="0.375" style="37" customWidth="1"/>
    <col min="15874" max="15874" width="56.875" style="37" customWidth="1"/>
    <col min="15875" max="15875" width="19.375" style="37" customWidth="1"/>
    <col min="15876" max="15876" width="0.375" style="37" customWidth="1"/>
    <col min="15877" max="15877" width="8" style="37"/>
    <col min="15878" max="15878" width="13.625" style="37" bestFit="1" customWidth="1"/>
    <col min="15879" max="16128" width="8" style="37"/>
    <col min="16129" max="16129" width="0.375" style="37" customWidth="1"/>
    <col min="16130" max="16130" width="56.875" style="37" customWidth="1"/>
    <col min="16131" max="16131" width="19.375" style="37" customWidth="1"/>
    <col min="16132" max="16132" width="0.375" style="37" customWidth="1"/>
    <col min="16133" max="16133" width="8" style="37"/>
    <col min="16134" max="16134" width="13.625" style="37" bestFit="1" customWidth="1"/>
    <col min="16135" max="16384" width="8" style="37"/>
  </cols>
  <sheetData>
    <row r="1" spans="1:6" s="225" customFormat="1" ht="11.25" customHeight="1" x14ac:dyDescent="0.25">
      <c r="B1" s="226"/>
      <c r="C1" s="226"/>
    </row>
    <row r="2" spans="1:6" s="225" customFormat="1" ht="11.25" customHeight="1" x14ac:dyDescent="0.25">
      <c r="B2" s="226"/>
      <c r="C2" s="226"/>
    </row>
    <row r="3" spans="1:6" s="225" customFormat="1" ht="11.25" customHeight="1" x14ac:dyDescent="0.25">
      <c r="B3" s="226"/>
      <c r="C3" s="226"/>
    </row>
    <row r="4" spans="1:6" s="225" customFormat="1" ht="11.25" customHeight="1" x14ac:dyDescent="0.25">
      <c r="B4" s="226"/>
      <c r="C4" s="226"/>
    </row>
    <row r="5" spans="1:6" s="225" customFormat="1" ht="11.25" customHeight="1" x14ac:dyDescent="0.25">
      <c r="B5" s="226"/>
      <c r="C5" s="226"/>
    </row>
    <row r="6" spans="1:6" s="225" customFormat="1" ht="11.25" customHeight="1" x14ac:dyDescent="0.25">
      <c r="B6" s="226"/>
      <c r="C6" s="226"/>
    </row>
    <row r="7" spans="1:6" s="225" customFormat="1" ht="11.25" customHeight="1" x14ac:dyDescent="0.25">
      <c r="B7" s="226"/>
      <c r="C7" s="226"/>
    </row>
    <row r="8" spans="1:6" s="225" customFormat="1" ht="11.25" customHeight="1" x14ac:dyDescent="0.25">
      <c r="B8" s="226"/>
      <c r="C8" s="226"/>
    </row>
    <row r="9" spans="1:6" s="225" customFormat="1" ht="15.75" customHeight="1" x14ac:dyDescent="0.25">
      <c r="B9" s="327" t="s">
        <v>232</v>
      </c>
      <c r="C9" s="327"/>
    </row>
    <row r="10" spans="1:6" s="225" customFormat="1" ht="15.75" customHeight="1" x14ac:dyDescent="0.25">
      <c r="B10" s="327" t="s">
        <v>465</v>
      </c>
      <c r="C10" s="327"/>
    </row>
    <row r="11" spans="1:6" s="225" customFormat="1" ht="5.0999999999999996" customHeight="1" x14ac:dyDescent="0.25">
      <c r="B11" s="226"/>
      <c r="C11" s="226"/>
    </row>
    <row r="12" spans="1:6" x14ac:dyDescent="0.25">
      <c r="B12" s="246" t="s">
        <v>132</v>
      </c>
      <c r="C12" s="246" t="s">
        <v>133</v>
      </c>
    </row>
    <row r="13" spans="1:6" x14ac:dyDescent="0.25">
      <c r="A13" s="37"/>
      <c r="B13" s="247" t="s">
        <v>134</v>
      </c>
      <c r="C13" s="248"/>
    </row>
    <row r="14" spans="1:6" x14ac:dyDescent="0.25">
      <c r="A14" s="37"/>
      <c r="B14" s="247" t="s">
        <v>135</v>
      </c>
      <c r="C14" s="248"/>
    </row>
    <row r="15" spans="1:6" s="228" customFormat="1" x14ac:dyDescent="0.25">
      <c r="B15" s="249" t="s">
        <v>131</v>
      </c>
      <c r="C15" s="250">
        <f>C16+C17+C26+C27+C29+C30+C28</f>
        <v>104753219.81999999</v>
      </c>
      <c r="F15" s="229"/>
    </row>
    <row r="16" spans="1:6" s="225" customFormat="1" x14ac:dyDescent="0.25">
      <c r="B16" s="251" t="s">
        <v>136</v>
      </c>
      <c r="C16" s="252">
        <v>12674996.34</v>
      </c>
    </row>
    <row r="17" spans="2:3" s="225" customFormat="1" x14ac:dyDescent="0.25">
      <c r="B17" s="251" t="s">
        <v>137</v>
      </c>
      <c r="C17" s="252">
        <v>4765242.3499999996</v>
      </c>
    </row>
    <row r="18" spans="2:3" s="225" customFormat="1" x14ac:dyDescent="0.25">
      <c r="B18" s="253" t="s">
        <v>138</v>
      </c>
      <c r="C18" s="252">
        <v>3060315.17</v>
      </c>
    </row>
    <row r="19" spans="2:3" s="225" customFormat="1" ht="31.5" x14ac:dyDescent="0.25">
      <c r="B19" s="254" t="s">
        <v>233</v>
      </c>
      <c r="C19" s="252">
        <v>36115.199999999997</v>
      </c>
    </row>
    <row r="20" spans="2:3" s="225" customFormat="1" x14ac:dyDescent="0.25">
      <c r="B20" s="254" t="s">
        <v>234</v>
      </c>
      <c r="C20" s="252">
        <v>391734.83</v>
      </c>
    </row>
    <row r="21" spans="2:3" s="225" customFormat="1" ht="31.5" x14ac:dyDescent="0.25">
      <c r="B21" s="255" t="s">
        <v>235</v>
      </c>
      <c r="C21" s="252">
        <v>929638.51</v>
      </c>
    </row>
    <row r="22" spans="2:3" s="225" customFormat="1" x14ac:dyDescent="0.25">
      <c r="B22" s="255" t="s">
        <v>236</v>
      </c>
      <c r="C22" s="252">
        <v>87845.78</v>
      </c>
    </row>
    <row r="23" spans="2:3" s="225" customFormat="1" x14ac:dyDescent="0.25">
      <c r="B23" s="255" t="s">
        <v>237</v>
      </c>
      <c r="C23" s="252">
        <v>202290</v>
      </c>
    </row>
    <row r="24" spans="2:3" s="225" customFormat="1" x14ac:dyDescent="0.25">
      <c r="B24" s="255" t="s">
        <v>238</v>
      </c>
      <c r="C24" s="252">
        <v>7142.86</v>
      </c>
    </row>
    <row r="25" spans="2:3" s="225" customFormat="1" x14ac:dyDescent="0.25">
      <c r="B25" s="255" t="s">
        <v>143</v>
      </c>
      <c r="C25" s="252">
        <v>50160</v>
      </c>
    </row>
    <row r="26" spans="2:3" s="225" customFormat="1" x14ac:dyDescent="0.25">
      <c r="B26" s="251" t="s">
        <v>146</v>
      </c>
      <c r="C26" s="252">
        <v>451566.64</v>
      </c>
    </row>
    <row r="27" spans="2:3" s="225" customFormat="1" x14ac:dyDescent="0.25">
      <c r="B27" s="251" t="s">
        <v>152</v>
      </c>
      <c r="C27" s="252">
        <v>265305.40000000002</v>
      </c>
    </row>
    <row r="28" spans="2:3" s="225" customFormat="1" x14ac:dyDescent="0.25">
      <c r="B28" s="251" t="s">
        <v>153</v>
      </c>
      <c r="C28" s="256">
        <v>75879546.950000003</v>
      </c>
    </row>
    <row r="29" spans="2:3" s="225" customFormat="1" x14ac:dyDescent="0.25">
      <c r="B29" s="251" t="s">
        <v>154</v>
      </c>
      <c r="C29" s="252">
        <v>2720281.68</v>
      </c>
    </row>
    <row r="30" spans="2:3" s="225" customFormat="1" x14ac:dyDescent="0.25">
      <c r="B30" s="251" t="s">
        <v>155</v>
      </c>
      <c r="C30" s="256">
        <v>7996280.46</v>
      </c>
    </row>
    <row r="31" spans="2:3" s="225" customFormat="1" x14ac:dyDescent="0.25">
      <c r="B31" s="257" t="s">
        <v>156</v>
      </c>
      <c r="C31" s="256">
        <v>2390707.63</v>
      </c>
    </row>
    <row r="32" spans="2:3" s="225" customFormat="1" x14ac:dyDescent="0.25">
      <c r="B32" s="257" t="s">
        <v>157</v>
      </c>
      <c r="C32" s="256">
        <v>4093063.52</v>
      </c>
    </row>
    <row r="33" spans="1:3" s="225" customFormat="1" x14ac:dyDescent="0.25">
      <c r="B33" s="257" t="s">
        <v>159</v>
      </c>
      <c r="C33" s="256">
        <v>1512509.31</v>
      </c>
    </row>
    <row r="34" spans="1:3" x14ac:dyDescent="0.25">
      <c r="A34" s="37"/>
      <c r="B34" s="247" t="s">
        <v>162</v>
      </c>
      <c r="C34" s="248"/>
    </row>
    <row r="35" spans="1:3" ht="11.25" customHeight="1" x14ac:dyDescent="0.25">
      <c r="A35" s="37"/>
      <c r="B35" s="245"/>
      <c r="C35" s="245"/>
    </row>
    <row r="36" spans="1:3" x14ac:dyDescent="0.25">
      <c r="B36" s="230" t="s">
        <v>578</v>
      </c>
    </row>
    <row r="40" spans="1:3" x14ac:dyDescent="0.25">
      <c r="A40" s="118" t="s">
        <v>177</v>
      </c>
      <c r="B40" s="118"/>
      <c r="C40" s="120" t="s">
        <v>464</v>
      </c>
    </row>
    <row r="41" spans="1:3" x14ac:dyDescent="0.25">
      <c r="A41" s="118" t="s">
        <v>178</v>
      </c>
    </row>
    <row r="45" spans="1:3" x14ac:dyDescent="0.25">
      <c r="A45" s="118" t="s">
        <v>179</v>
      </c>
      <c r="B45" s="118"/>
      <c r="C45" s="120" t="s">
        <v>38</v>
      </c>
    </row>
    <row r="46" spans="1:3" x14ac:dyDescent="0.25">
      <c r="A46" s="118" t="s">
        <v>178</v>
      </c>
      <c r="B46" s="118"/>
      <c r="C46" s="118"/>
    </row>
    <row r="47" spans="1:3" x14ac:dyDescent="0.25">
      <c r="A47" s="118"/>
      <c r="B47" s="118"/>
      <c r="C47" s="118"/>
    </row>
    <row r="48" spans="1:3" x14ac:dyDescent="0.25">
      <c r="A48" s="118"/>
      <c r="B48" s="118"/>
      <c r="C48" s="118"/>
    </row>
  </sheetData>
  <mergeCells count="2">
    <mergeCell ref="B9:C9"/>
    <mergeCell ref="B10:C10"/>
  </mergeCells>
  <printOptions horizontalCentered="1"/>
  <pageMargins left="0.98425196850393704" right="0.39370078740157483" top="0.39370078740157483" bottom="0.39370078740157483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6600"/>
  </sheetPr>
  <dimension ref="B9:E24"/>
  <sheetViews>
    <sheetView workbookViewId="0"/>
  </sheetViews>
  <sheetFormatPr defaultColWidth="9" defaultRowHeight="15.75" x14ac:dyDescent="0.25"/>
  <cols>
    <col min="1" max="1" width="0.5" style="1" customWidth="1"/>
    <col min="2" max="2" width="7.625" style="1" customWidth="1"/>
    <col min="3" max="3" width="35.625" style="1" customWidth="1"/>
    <col min="4" max="5" width="17.625" style="1" customWidth="1"/>
    <col min="6" max="6" width="0.5" style="1" customWidth="1"/>
    <col min="7" max="16384" width="9" style="1"/>
  </cols>
  <sheetData>
    <row r="9" spans="2:5" x14ac:dyDescent="0.25">
      <c r="B9" s="327" t="s">
        <v>455</v>
      </c>
      <c r="C9" s="327"/>
      <c r="D9" s="327"/>
      <c r="E9" s="327"/>
    </row>
    <row r="10" spans="2:5" ht="5.0999999999999996" customHeight="1" thickBot="1" x14ac:dyDescent="0.3"/>
    <row r="11" spans="2:5" ht="47.25" x14ac:dyDescent="0.25">
      <c r="B11" s="258" t="s">
        <v>239</v>
      </c>
      <c r="C11" s="259" t="s">
        <v>240</v>
      </c>
      <c r="D11" s="259" t="s">
        <v>241</v>
      </c>
      <c r="E11" s="260" t="s">
        <v>595</v>
      </c>
    </row>
    <row r="12" spans="2:5" ht="16.5" thickBot="1" x14ac:dyDescent="0.3">
      <c r="B12" s="261">
        <v>1</v>
      </c>
      <c r="C12" s="262">
        <v>148429830</v>
      </c>
      <c r="D12" s="263">
        <v>1.5</v>
      </c>
      <c r="E12" s="264">
        <f>C12*1.5%</f>
        <v>2226447.4499999997</v>
      </c>
    </row>
    <row r="18" spans="2:5" x14ac:dyDescent="0.25">
      <c r="B18" s="6" t="s">
        <v>242</v>
      </c>
      <c r="C18" s="6"/>
      <c r="D18" s="6"/>
    </row>
    <row r="19" spans="2:5" x14ac:dyDescent="0.25">
      <c r="B19" s="6" t="s">
        <v>243</v>
      </c>
      <c r="C19" s="6"/>
      <c r="D19" s="6"/>
      <c r="E19" s="6" t="s">
        <v>41</v>
      </c>
    </row>
    <row r="20" spans="2:5" x14ac:dyDescent="0.25">
      <c r="B20" s="6"/>
      <c r="C20" s="6"/>
      <c r="D20" s="6"/>
    </row>
    <row r="21" spans="2:5" x14ac:dyDescent="0.25">
      <c r="B21" s="6"/>
      <c r="C21" s="6"/>
      <c r="D21" s="6"/>
    </row>
    <row r="22" spans="2:5" x14ac:dyDescent="0.25">
      <c r="B22" s="6"/>
      <c r="C22" s="6"/>
      <c r="D22" s="6"/>
    </row>
    <row r="23" spans="2:5" x14ac:dyDescent="0.25">
      <c r="B23" s="6" t="s">
        <v>244</v>
      </c>
      <c r="C23" s="6"/>
      <c r="D23" s="6"/>
    </row>
    <row r="24" spans="2:5" x14ac:dyDescent="0.25">
      <c r="B24" s="6" t="s">
        <v>178</v>
      </c>
      <c r="C24" s="6"/>
      <c r="D24" s="6"/>
      <c r="E24" s="6" t="s">
        <v>180</v>
      </c>
    </row>
  </sheetData>
  <mergeCells count="1">
    <mergeCell ref="B9:E9"/>
  </mergeCells>
  <pageMargins left="0.98425196850393704" right="0.39370078740157483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9"/>
  <sheetViews>
    <sheetView workbookViewId="0">
      <selection activeCell="C4" sqref="C4"/>
    </sheetView>
  </sheetViews>
  <sheetFormatPr defaultColWidth="8.75" defaultRowHeight="15" x14ac:dyDescent="0.2"/>
  <cols>
    <col min="1" max="1" width="39.75" style="277" customWidth="1"/>
    <col min="2" max="2" width="16.25" style="277" customWidth="1"/>
    <col min="3" max="3" width="24.5" style="277" customWidth="1"/>
    <col min="4" max="4" width="22.125" style="277" customWidth="1"/>
    <col min="5" max="5" width="17.375" style="277" customWidth="1"/>
    <col min="6" max="6" width="11.5" style="277" customWidth="1"/>
    <col min="7" max="16384" width="8.75" style="277"/>
  </cols>
  <sheetData>
    <row r="2" spans="1:6" ht="15.6" customHeight="1" x14ac:dyDescent="0.2">
      <c r="A2" s="289" t="s">
        <v>1</v>
      </c>
      <c r="B2" s="289" t="s">
        <v>596</v>
      </c>
      <c r="C2" s="289" t="s">
        <v>597</v>
      </c>
      <c r="D2" s="289" t="s">
        <v>598</v>
      </c>
      <c r="E2" s="290" t="s">
        <v>599</v>
      </c>
      <c r="F2" s="290"/>
    </row>
    <row r="3" spans="1:6" s="276" customFormat="1" x14ac:dyDescent="0.25">
      <c r="A3" s="289"/>
      <c r="B3" s="289"/>
      <c r="C3" s="289"/>
      <c r="D3" s="289"/>
      <c r="E3" s="279" t="s">
        <v>600</v>
      </c>
      <c r="F3" s="279" t="s">
        <v>601</v>
      </c>
    </row>
    <row r="4" spans="1:6" s="278" customFormat="1" ht="25.9" customHeight="1" x14ac:dyDescent="0.25">
      <c r="A4" s="280" t="s">
        <v>602</v>
      </c>
      <c r="B4" s="281" t="s">
        <v>607</v>
      </c>
      <c r="C4" s="282">
        <f>'исп. сметы'!F43</f>
        <v>572508.93999999994</v>
      </c>
      <c r="D4" s="282">
        <f>'исп. сметы'!G43</f>
        <v>607573.73</v>
      </c>
      <c r="E4" s="282">
        <f>D4-C4</f>
        <v>35064.790000000037</v>
      </c>
      <c r="F4" s="283">
        <f>D4/C4%</f>
        <v>106.1247585059545</v>
      </c>
    </row>
    <row r="5" spans="1:6" s="278" customFormat="1" ht="25.9" customHeight="1" x14ac:dyDescent="0.25">
      <c r="A5" s="280" t="s">
        <v>31</v>
      </c>
      <c r="B5" s="281" t="s">
        <v>608</v>
      </c>
      <c r="C5" s="282">
        <f>'исп. сметы'!E44</f>
        <v>697.97</v>
      </c>
      <c r="D5" s="282">
        <f>'исп. сметы'!G44</f>
        <v>693.1</v>
      </c>
      <c r="E5" s="282">
        <f t="shared" ref="E5:E8" si="0">D5-C5</f>
        <v>-4.8700000000000045</v>
      </c>
      <c r="F5" s="283">
        <f t="shared" ref="F5:F8" si="1">D5/C5%</f>
        <v>99.302262274882878</v>
      </c>
    </row>
    <row r="6" spans="1:6" s="278" customFormat="1" ht="25.9" customHeight="1" x14ac:dyDescent="0.25">
      <c r="A6" s="280" t="s">
        <v>603</v>
      </c>
      <c r="B6" s="281" t="s">
        <v>202</v>
      </c>
      <c r="C6" s="282">
        <f>'исп. сметы'!F42</f>
        <v>369519.51</v>
      </c>
      <c r="D6" s="282">
        <f>'исп. сметы'!G42</f>
        <v>421106.72252999991</v>
      </c>
      <c r="E6" s="282">
        <f t="shared" si="0"/>
        <v>51587.212529999902</v>
      </c>
      <c r="F6" s="283">
        <f t="shared" si="1"/>
        <v>113.96061943522277</v>
      </c>
    </row>
    <row r="7" spans="1:6" s="278" customFormat="1" ht="25.9" customHeight="1" x14ac:dyDescent="0.25">
      <c r="A7" s="280" t="s">
        <v>604</v>
      </c>
      <c r="B7" s="281" t="s">
        <v>202</v>
      </c>
      <c r="C7" s="282">
        <f>'исп. сметы'!F39</f>
        <v>365785.14</v>
      </c>
      <c r="D7" s="282">
        <f>'исп. сметы'!G39</f>
        <v>452708.05717161932</v>
      </c>
      <c r="E7" s="282">
        <f t="shared" si="0"/>
        <v>86922.917171619309</v>
      </c>
      <c r="F7" s="283">
        <f t="shared" si="1"/>
        <v>123.76338119465962</v>
      </c>
    </row>
    <row r="8" spans="1:6" s="278" customFormat="1" ht="25.9" customHeight="1" x14ac:dyDescent="0.25">
      <c r="A8" s="280" t="s">
        <v>605</v>
      </c>
      <c r="B8" s="281" t="s">
        <v>9</v>
      </c>
      <c r="C8" s="284">
        <f>'исп. сметы'!F39/'исп. сметы'!F43*1000</f>
        <v>638.91603159943679</v>
      </c>
      <c r="D8" s="284">
        <f>'исп. сметы'!G39/'исп. сметы'!G43*1000</f>
        <v>745.10801704941946</v>
      </c>
      <c r="E8" s="282">
        <f t="shared" si="0"/>
        <v>106.19198544998267</v>
      </c>
      <c r="F8" s="283">
        <f t="shared" si="1"/>
        <v>116.62064812869789</v>
      </c>
    </row>
    <row r="9" spans="1:6" s="278" customFormat="1" ht="25.9" customHeight="1" x14ac:dyDescent="0.25">
      <c r="A9" s="280" t="s">
        <v>606</v>
      </c>
      <c r="B9" s="281" t="s">
        <v>202</v>
      </c>
      <c r="C9" s="282">
        <f>'исп. сметы'!F40</f>
        <v>4154.6400000000003</v>
      </c>
      <c r="D9" s="282">
        <f>'исп. сметы'!G40</f>
        <v>-31601.334641619411</v>
      </c>
      <c r="E9" s="282"/>
      <c r="F9" s="283"/>
    </row>
  </sheetData>
  <mergeCells count="5"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B1:L38"/>
  <sheetViews>
    <sheetView workbookViewId="0"/>
  </sheetViews>
  <sheetFormatPr defaultColWidth="9" defaultRowHeight="15.75" x14ac:dyDescent="0.25"/>
  <cols>
    <col min="1" max="1" width="0.5" style="1" customWidth="1"/>
    <col min="2" max="2" width="9.625" style="1" customWidth="1"/>
    <col min="3" max="3" width="11.625" style="1" customWidth="1"/>
    <col min="4" max="4" width="12.875" style="1" customWidth="1"/>
    <col min="5" max="5" width="9.625" style="1" customWidth="1"/>
    <col min="6" max="6" width="15.625" style="1" customWidth="1"/>
    <col min="7" max="7" width="24.25" style="1" customWidth="1"/>
    <col min="8" max="8" width="5.625" style="1" customWidth="1"/>
    <col min="9" max="9" width="0.5" style="1" customWidth="1"/>
    <col min="10" max="10" width="9" style="1"/>
    <col min="11" max="12" width="12.5" style="1" bestFit="1" customWidth="1"/>
    <col min="13" max="16384" width="9" style="1"/>
  </cols>
  <sheetData>
    <row r="1" spans="2:12" ht="5.0999999999999996" customHeight="1" x14ac:dyDescent="0.25"/>
    <row r="7" spans="2:12" s="6" customFormat="1" x14ac:dyDescent="0.25">
      <c r="B7" s="327" t="s">
        <v>245</v>
      </c>
      <c r="C7" s="327"/>
      <c r="D7" s="327"/>
      <c r="E7" s="327"/>
      <c r="F7" s="327"/>
      <c r="G7" s="327"/>
      <c r="H7" s="327"/>
    </row>
    <row r="8" spans="2:12" s="6" customFormat="1" x14ac:dyDescent="0.25">
      <c r="B8" s="327" t="s">
        <v>253</v>
      </c>
      <c r="C8" s="327"/>
      <c r="D8" s="327"/>
      <c r="E8" s="327"/>
      <c r="F8" s="327"/>
      <c r="G8" s="327"/>
      <c r="H8" s="327"/>
    </row>
    <row r="9" spans="2:12" ht="5.0999999999999996" customHeight="1" thickBot="1" x14ac:dyDescent="0.3"/>
    <row r="10" spans="2:12" s="103" customFormat="1" ht="48" thickBot="1" x14ac:dyDescent="0.3">
      <c r="B10" s="102" t="s">
        <v>204</v>
      </c>
      <c r="C10" s="211" t="s">
        <v>576</v>
      </c>
      <c r="D10" s="211" t="s">
        <v>246</v>
      </c>
      <c r="E10" s="211" t="s">
        <v>247</v>
      </c>
      <c r="F10" s="211" t="s">
        <v>248</v>
      </c>
      <c r="G10" s="329" t="s">
        <v>249</v>
      </c>
      <c r="H10" s="330"/>
    </row>
    <row r="11" spans="2:12" x14ac:dyDescent="0.25">
      <c r="B11" s="104" t="s">
        <v>208</v>
      </c>
      <c r="C11" s="273">
        <v>241.499</v>
      </c>
      <c r="D11" s="269">
        <v>52385.48</v>
      </c>
      <c r="E11" s="265">
        <v>666.19</v>
      </c>
      <c r="F11" s="269">
        <v>34898551.960000001</v>
      </c>
      <c r="G11" s="105" t="s">
        <v>250</v>
      </c>
      <c r="H11" s="106">
        <v>174</v>
      </c>
      <c r="L11" s="191"/>
    </row>
    <row r="12" spans="2:12" x14ac:dyDescent="0.25">
      <c r="B12" s="107" t="s">
        <v>210</v>
      </c>
      <c r="C12" s="274">
        <v>188.30699999999999</v>
      </c>
      <c r="D12" s="270">
        <v>40847.18</v>
      </c>
      <c r="E12" s="266">
        <v>666.19</v>
      </c>
      <c r="F12" s="270">
        <v>27211880.719999999</v>
      </c>
      <c r="G12" s="108" t="s">
        <v>250</v>
      </c>
      <c r="H12" s="109">
        <v>517</v>
      </c>
      <c r="L12" s="191"/>
    </row>
    <row r="13" spans="2:12" x14ac:dyDescent="0.25">
      <c r="B13" s="107" t="s">
        <v>212</v>
      </c>
      <c r="C13" s="274">
        <v>218.685</v>
      </c>
      <c r="D13" s="270">
        <v>47436.72</v>
      </c>
      <c r="E13" s="266">
        <v>697.97</v>
      </c>
      <c r="F13" s="270">
        <v>33109559.940000001</v>
      </c>
      <c r="G13" s="108" t="s">
        <v>250</v>
      </c>
      <c r="H13" s="109">
        <v>1047</v>
      </c>
      <c r="L13" s="191"/>
    </row>
    <row r="14" spans="2:12" x14ac:dyDescent="0.25">
      <c r="B14" s="107" t="s">
        <v>251</v>
      </c>
      <c r="C14" s="274">
        <v>245.52500000000001</v>
      </c>
      <c r="D14" s="270">
        <v>53258.8</v>
      </c>
      <c r="E14" s="266">
        <v>697.97</v>
      </c>
      <c r="F14" s="270">
        <v>37173215.82</v>
      </c>
      <c r="G14" s="108" t="s">
        <v>250</v>
      </c>
      <c r="H14" s="109">
        <v>1626</v>
      </c>
      <c r="L14" s="191"/>
    </row>
    <row r="15" spans="2:12" x14ac:dyDescent="0.25">
      <c r="B15" s="107" t="s">
        <v>216</v>
      </c>
      <c r="C15" s="274">
        <v>252.72300000000001</v>
      </c>
      <c r="D15" s="270">
        <v>54820.17</v>
      </c>
      <c r="E15" s="266">
        <v>697.97</v>
      </c>
      <c r="F15" s="270">
        <v>38263010.259999998</v>
      </c>
      <c r="G15" s="108" t="s">
        <v>250</v>
      </c>
      <c r="H15" s="109">
        <v>2073</v>
      </c>
      <c r="L15" s="191"/>
    </row>
    <row r="16" spans="2:12" x14ac:dyDescent="0.25">
      <c r="B16" s="107" t="s">
        <v>218</v>
      </c>
      <c r="C16" s="274">
        <v>222.16200000000001</v>
      </c>
      <c r="D16" s="270">
        <v>48190.94</v>
      </c>
      <c r="E16" s="266">
        <v>697.97</v>
      </c>
      <c r="F16" s="270">
        <v>33635985.289999999</v>
      </c>
      <c r="G16" s="108" t="s">
        <v>250</v>
      </c>
      <c r="H16" s="109">
        <v>2751</v>
      </c>
      <c r="L16" s="191"/>
    </row>
    <row r="17" spans="2:12" x14ac:dyDescent="0.25">
      <c r="B17" s="107" t="s">
        <v>220</v>
      </c>
      <c r="C17" s="274">
        <v>0.122</v>
      </c>
      <c r="D17" s="270">
        <v>26.46</v>
      </c>
      <c r="E17" s="266">
        <v>697.97</v>
      </c>
      <c r="F17" s="270">
        <v>18468.37</v>
      </c>
      <c r="G17" s="108" t="s">
        <v>250</v>
      </c>
      <c r="H17" s="109">
        <v>3491</v>
      </c>
      <c r="L17" s="191"/>
    </row>
    <row r="18" spans="2:12" x14ac:dyDescent="0.25">
      <c r="B18" s="107" t="s">
        <v>220</v>
      </c>
      <c r="C18" s="274">
        <v>256.44400000000002</v>
      </c>
      <c r="D18" s="270">
        <v>55653.8</v>
      </c>
      <c r="E18" s="266">
        <v>697.97</v>
      </c>
      <c r="F18" s="270">
        <v>38844861.670000002</v>
      </c>
      <c r="G18" s="108" t="s">
        <v>250</v>
      </c>
      <c r="H18" s="109">
        <v>3314</v>
      </c>
      <c r="L18" s="191"/>
    </row>
    <row r="19" spans="2:12" x14ac:dyDescent="0.25">
      <c r="B19" s="107" t="s">
        <v>222</v>
      </c>
      <c r="C19" s="274">
        <v>265.59399999999999</v>
      </c>
      <c r="D19" s="270">
        <v>57691.519999999997</v>
      </c>
      <c r="E19" s="266">
        <v>697.97</v>
      </c>
      <c r="F19" s="270">
        <v>40267135.649999999</v>
      </c>
      <c r="G19" s="108" t="s">
        <v>250</v>
      </c>
      <c r="H19" s="109">
        <v>3744</v>
      </c>
      <c r="L19" s="191"/>
    </row>
    <row r="20" spans="2:12" x14ac:dyDescent="0.25">
      <c r="B20" s="107" t="s">
        <v>222</v>
      </c>
      <c r="C20" s="274">
        <v>0.36599999999999999</v>
      </c>
      <c r="D20" s="270">
        <v>79.39</v>
      </c>
      <c r="E20" s="266">
        <v>697.97</v>
      </c>
      <c r="F20" s="270">
        <v>55412.09</v>
      </c>
      <c r="G20" s="108" t="s">
        <v>250</v>
      </c>
      <c r="H20" s="109">
        <v>3853</v>
      </c>
      <c r="L20" s="191"/>
    </row>
    <row r="21" spans="2:12" x14ac:dyDescent="0.25">
      <c r="B21" s="107" t="s">
        <v>224</v>
      </c>
      <c r="C21" s="274">
        <v>230.27500000000001</v>
      </c>
      <c r="D21" s="270">
        <v>49950.8</v>
      </c>
      <c r="E21" s="266">
        <v>697.97</v>
      </c>
      <c r="F21" s="270">
        <v>34864320.43</v>
      </c>
      <c r="G21" s="108" t="s">
        <v>250</v>
      </c>
      <c r="H21" s="109">
        <v>4266</v>
      </c>
      <c r="L21" s="191"/>
    </row>
    <row r="22" spans="2:12" x14ac:dyDescent="0.25">
      <c r="B22" s="107" t="s">
        <v>226</v>
      </c>
      <c r="C22" s="274">
        <v>260.34800000000001</v>
      </c>
      <c r="D22" s="270">
        <v>56474.18</v>
      </c>
      <c r="E22" s="266">
        <v>697.97</v>
      </c>
      <c r="F22" s="270">
        <v>39417464.939999998</v>
      </c>
      <c r="G22" s="108" t="s">
        <v>250</v>
      </c>
      <c r="H22" s="109">
        <v>4744</v>
      </c>
      <c r="L22" s="191"/>
    </row>
    <row r="23" spans="2:12" x14ac:dyDescent="0.25">
      <c r="B23" s="107" t="s">
        <v>228</v>
      </c>
      <c r="C23" s="274">
        <v>231.55600000000001</v>
      </c>
      <c r="D23" s="270">
        <v>50334.52</v>
      </c>
      <c r="E23" s="266">
        <v>697.97</v>
      </c>
      <c r="F23" s="270">
        <v>35132146.710000001</v>
      </c>
      <c r="G23" s="108" t="s">
        <v>250</v>
      </c>
      <c r="H23" s="109">
        <v>5390</v>
      </c>
      <c r="L23" s="191"/>
    </row>
    <row r="24" spans="2:12" x14ac:dyDescent="0.25">
      <c r="B24" s="107" t="s">
        <v>228</v>
      </c>
      <c r="C24" s="275">
        <v>0.48799999999999999</v>
      </c>
      <c r="D24" s="271">
        <v>105.86</v>
      </c>
      <c r="E24" s="267">
        <v>697.97</v>
      </c>
      <c r="F24" s="271">
        <v>73887.45</v>
      </c>
      <c r="G24" s="108" t="s">
        <v>250</v>
      </c>
      <c r="H24" s="112">
        <v>5566</v>
      </c>
      <c r="L24" s="191"/>
    </row>
    <row r="25" spans="2:12" ht="16.5" thickBot="1" x14ac:dyDescent="0.3">
      <c r="B25" s="110" t="s">
        <v>230</v>
      </c>
      <c r="C25" s="275">
        <v>185.86699999999999</v>
      </c>
      <c r="D25" s="271">
        <v>40317.910000000003</v>
      </c>
      <c r="E25" s="267">
        <v>697.97</v>
      </c>
      <c r="F25" s="271">
        <v>28140821.23</v>
      </c>
      <c r="G25" s="111" t="s">
        <v>250</v>
      </c>
      <c r="H25" s="112">
        <v>43</v>
      </c>
      <c r="L25" s="191"/>
    </row>
    <row r="26" spans="2:12" s="116" customFormat="1" ht="21" customHeight="1" thickBot="1" x14ac:dyDescent="0.3">
      <c r="B26" s="113" t="s">
        <v>252</v>
      </c>
      <c r="C26" s="272">
        <f>SUM(C11:C25)</f>
        <v>2799.9610000000002</v>
      </c>
      <c r="D26" s="272">
        <f>SUM(D11:D25)</f>
        <v>607573.73</v>
      </c>
      <c r="E26" s="268"/>
      <c r="F26" s="272">
        <f>SUM(F11:F25)</f>
        <v>421106722.52999991</v>
      </c>
      <c r="G26" s="114"/>
      <c r="H26" s="115"/>
    </row>
    <row r="29" spans="2:12" x14ac:dyDescent="0.25">
      <c r="C29" s="117"/>
      <c r="F29" s="117"/>
    </row>
    <row r="30" spans="2:12" x14ac:dyDescent="0.25">
      <c r="C30" s="213"/>
    </row>
    <row r="32" spans="2:12" x14ac:dyDescent="0.25">
      <c r="B32" s="118" t="s">
        <v>177</v>
      </c>
      <c r="C32" s="118"/>
      <c r="D32" s="118"/>
      <c r="E32" s="118"/>
      <c r="F32" s="118"/>
      <c r="G32" s="119" t="s">
        <v>41</v>
      </c>
      <c r="I32" s="118"/>
    </row>
    <row r="33" spans="2:9" x14ac:dyDescent="0.25">
      <c r="B33" s="118" t="s">
        <v>178</v>
      </c>
      <c r="C33" s="118"/>
      <c r="D33" s="118"/>
      <c r="E33" s="118"/>
      <c r="F33" s="118"/>
      <c r="G33" s="118"/>
      <c r="H33" s="118"/>
      <c r="I33" s="118"/>
    </row>
    <row r="37" spans="2:9" x14ac:dyDescent="0.25">
      <c r="B37" s="118" t="s">
        <v>179</v>
      </c>
      <c r="C37" s="118"/>
      <c r="D37" s="118"/>
      <c r="E37" s="118"/>
      <c r="F37" s="118"/>
      <c r="G37" s="119" t="s">
        <v>38</v>
      </c>
      <c r="I37" s="118"/>
    </row>
    <row r="38" spans="2:9" x14ac:dyDescent="0.25">
      <c r="B38" s="118" t="s">
        <v>178</v>
      </c>
      <c r="C38" s="118"/>
      <c r="D38" s="118"/>
      <c r="E38" s="118"/>
      <c r="F38" s="118"/>
      <c r="G38" s="120"/>
      <c r="I38" s="118"/>
    </row>
  </sheetData>
  <mergeCells count="3">
    <mergeCell ref="B7:H7"/>
    <mergeCell ref="B8:H8"/>
    <mergeCell ref="G10:H10"/>
  </mergeCells>
  <printOptions horizontalCentered="1"/>
  <pageMargins left="0.98425196850393704" right="0.39370078740157483" top="0.39370078740157483" bottom="0.39370078740157483" header="0" footer="0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48"/>
  <sheetViews>
    <sheetView workbookViewId="0">
      <selection activeCell="E12" sqref="E12"/>
    </sheetView>
  </sheetViews>
  <sheetFormatPr defaultColWidth="9" defaultRowHeight="15.75" x14ac:dyDescent="0.25"/>
  <cols>
    <col min="1" max="1" width="0.5" style="1" customWidth="1"/>
    <col min="2" max="2" width="5.375" style="1" customWidth="1"/>
    <col min="3" max="3" width="45.375" style="1" customWidth="1"/>
    <col min="4" max="4" width="9.875" style="1" customWidth="1"/>
    <col min="5" max="5" width="10.875" style="1" customWidth="1"/>
    <col min="6" max="6" width="9" style="3" customWidth="1"/>
    <col min="7" max="7" width="9" style="1" customWidth="1"/>
    <col min="8" max="16384" width="9" style="1"/>
  </cols>
  <sheetData>
    <row r="1" spans="2:10" s="4" customFormat="1" ht="12.75" x14ac:dyDescent="0.2">
      <c r="E1" s="291" t="s">
        <v>271</v>
      </c>
      <c r="F1" s="291"/>
      <c r="G1" s="291"/>
      <c r="H1" s="291"/>
      <c r="I1" s="291"/>
      <c r="J1" s="291"/>
    </row>
    <row r="2" spans="2:10" s="4" customFormat="1" ht="12.75" x14ac:dyDescent="0.2">
      <c r="E2" s="291" t="s">
        <v>272</v>
      </c>
      <c r="F2" s="291"/>
      <c r="G2" s="291"/>
      <c r="H2" s="291"/>
      <c r="I2" s="291"/>
      <c r="J2" s="291"/>
    </row>
    <row r="3" spans="2:10" s="4" customFormat="1" ht="12.75" x14ac:dyDescent="0.2">
      <c r="E3" s="291" t="s">
        <v>273</v>
      </c>
      <c r="F3" s="291"/>
      <c r="G3" s="291"/>
      <c r="H3" s="291"/>
      <c r="I3" s="291"/>
      <c r="J3" s="291"/>
    </row>
    <row r="4" spans="2:10" s="4" customFormat="1" ht="12.75" x14ac:dyDescent="0.2">
      <c r="E4" s="291" t="s">
        <v>274</v>
      </c>
      <c r="F4" s="291"/>
      <c r="G4" s="291"/>
      <c r="H4" s="291"/>
      <c r="I4" s="291"/>
      <c r="J4" s="291"/>
    </row>
    <row r="5" spans="2:10" s="11" customFormat="1" ht="11.25" x14ac:dyDescent="0.2">
      <c r="F5" s="12"/>
    </row>
    <row r="6" spans="2:10" s="11" customFormat="1" ht="11.25" x14ac:dyDescent="0.2">
      <c r="F6" s="12"/>
    </row>
    <row r="7" spans="2:10" s="11" customFormat="1" ht="11.25" x14ac:dyDescent="0.2">
      <c r="F7" s="12"/>
    </row>
    <row r="8" spans="2:10" s="10" customFormat="1" ht="15" x14ac:dyDescent="0.25">
      <c r="B8" s="295" t="s">
        <v>275</v>
      </c>
      <c r="C8" s="295"/>
      <c r="D8" s="295"/>
      <c r="E8" s="295"/>
      <c r="F8" s="295"/>
      <c r="G8" s="295"/>
      <c r="H8" s="295"/>
      <c r="I8" s="295"/>
      <c r="J8" s="295"/>
    </row>
    <row r="9" spans="2:10" s="10" customFormat="1" ht="15" x14ac:dyDescent="0.25">
      <c r="B9" s="296" t="s">
        <v>276</v>
      </c>
      <c r="C9" s="296"/>
      <c r="D9" s="296"/>
      <c r="E9" s="296"/>
      <c r="F9" s="296"/>
      <c r="G9" s="296"/>
      <c r="H9" s="296"/>
      <c r="I9" s="296"/>
      <c r="J9" s="296"/>
    </row>
    <row r="10" spans="2:10" s="10" customFormat="1" ht="15" x14ac:dyDescent="0.25">
      <c r="B10" s="297" t="s">
        <v>277</v>
      </c>
      <c r="C10" s="297"/>
      <c r="D10" s="297"/>
      <c r="E10" s="297"/>
      <c r="F10" s="297"/>
      <c r="G10" s="297"/>
      <c r="H10" s="297"/>
      <c r="I10" s="297"/>
      <c r="J10" s="297"/>
    </row>
    <row r="11" spans="2:10" s="10" customFormat="1" ht="15" x14ac:dyDescent="0.25">
      <c r="B11" s="297" t="s">
        <v>278</v>
      </c>
      <c r="C11" s="297"/>
      <c r="D11" s="297"/>
      <c r="E11" s="297"/>
      <c r="F11" s="297"/>
      <c r="G11" s="297"/>
      <c r="H11" s="297"/>
      <c r="I11" s="297"/>
      <c r="J11" s="297"/>
    </row>
    <row r="12" spans="2:10" s="10" customFormat="1" ht="5.0999999999999996" customHeight="1" x14ac:dyDescent="0.25">
      <c r="B12" s="231"/>
      <c r="C12" s="231"/>
      <c r="D12" s="231"/>
      <c r="E12" s="231"/>
      <c r="F12" s="231"/>
    </row>
    <row r="13" spans="2:10" ht="18.75" customHeight="1" x14ac:dyDescent="0.25">
      <c r="B13" s="298" t="s">
        <v>0</v>
      </c>
      <c r="C13" s="298" t="s">
        <v>1</v>
      </c>
      <c r="D13" s="299" t="s">
        <v>2</v>
      </c>
      <c r="E13" s="301" t="s">
        <v>269</v>
      </c>
      <c r="F13" s="292" t="s">
        <v>270</v>
      </c>
      <c r="G13" s="293"/>
      <c r="H13" s="293"/>
      <c r="I13" s="293"/>
      <c r="J13" s="294"/>
    </row>
    <row r="14" spans="2:10" ht="17.25" customHeight="1" x14ac:dyDescent="0.25">
      <c r="B14" s="298"/>
      <c r="C14" s="298"/>
      <c r="D14" s="300"/>
      <c r="E14" s="302"/>
      <c r="F14" s="129" t="s">
        <v>254</v>
      </c>
      <c r="G14" s="142" t="s">
        <v>255</v>
      </c>
      <c r="H14" s="129" t="s">
        <v>256</v>
      </c>
      <c r="I14" s="142" t="s">
        <v>257</v>
      </c>
      <c r="J14" s="142" t="s">
        <v>258</v>
      </c>
    </row>
    <row r="15" spans="2:10" x14ac:dyDescent="0.25">
      <c r="B15" s="127">
        <v>1</v>
      </c>
      <c r="C15" s="128">
        <v>2</v>
      </c>
      <c r="D15" s="128">
        <v>3</v>
      </c>
      <c r="E15" s="129">
        <v>4</v>
      </c>
      <c r="F15" s="129">
        <v>5</v>
      </c>
      <c r="G15" s="130">
        <v>6</v>
      </c>
      <c r="H15" s="129">
        <v>7</v>
      </c>
      <c r="I15" s="130">
        <v>8</v>
      </c>
      <c r="J15" s="130">
        <v>9</v>
      </c>
    </row>
    <row r="16" spans="2:10" ht="25.5" x14ac:dyDescent="0.25">
      <c r="B16" s="127" t="s">
        <v>3</v>
      </c>
      <c r="C16" s="157" t="s">
        <v>279</v>
      </c>
      <c r="D16" s="128" t="s">
        <v>4</v>
      </c>
      <c r="E16" s="146">
        <f>E18+E21+E29+E28+E32</f>
        <v>527684.57999999996</v>
      </c>
      <c r="F16" s="146">
        <f>F18+F21+F29+F28+F32</f>
        <v>97561.06</v>
      </c>
      <c r="G16" s="146">
        <f>G18+G21+G29+G28+G32</f>
        <v>101526.20999999999</v>
      </c>
      <c r="H16" s="146">
        <f>H18+H21+H29+H28+H32+0.01</f>
        <v>105587.21</v>
      </c>
      <c r="I16" s="146">
        <f>I18+I21+I29+I28+I32-0.01</f>
        <v>109810.69</v>
      </c>
      <c r="J16" s="146">
        <f>J18+J21+J29+J28+J32</f>
        <v>113199.41</v>
      </c>
    </row>
    <row r="17" spans="2:10" x14ac:dyDescent="0.25">
      <c r="B17" s="143"/>
      <c r="C17" s="144" t="s">
        <v>7</v>
      </c>
      <c r="D17" s="145"/>
      <c r="E17" s="147"/>
      <c r="F17" s="147"/>
      <c r="G17" s="148"/>
      <c r="H17" s="147"/>
      <c r="I17" s="148"/>
      <c r="J17" s="148"/>
    </row>
    <row r="18" spans="2:10" x14ac:dyDescent="0.25">
      <c r="B18" s="127">
        <v>1</v>
      </c>
      <c r="C18" s="157" t="s">
        <v>96</v>
      </c>
      <c r="D18" s="128" t="s">
        <v>4</v>
      </c>
      <c r="E18" s="146">
        <f t="shared" ref="E18:J18" si="0">SUM(E20:E20)</f>
        <v>327584.23</v>
      </c>
      <c r="F18" s="146">
        <f t="shared" si="0"/>
        <v>60606.8</v>
      </c>
      <c r="G18" s="146">
        <f t="shared" si="0"/>
        <v>63031.07</v>
      </c>
      <c r="H18" s="146">
        <f t="shared" si="0"/>
        <v>65552.31</v>
      </c>
      <c r="I18" s="146">
        <f t="shared" si="0"/>
        <v>68174.41</v>
      </c>
      <c r="J18" s="146">
        <f t="shared" si="0"/>
        <v>70219.64</v>
      </c>
    </row>
    <row r="19" spans="2:10" x14ac:dyDescent="0.25">
      <c r="B19" s="143"/>
      <c r="C19" s="144" t="s">
        <v>97</v>
      </c>
      <c r="D19" s="145"/>
      <c r="E19" s="147"/>
      <c r="F19" s="147"/>
      <c r="G19" s="148"/>
      <c r="H19" s="147"/>
      <c r="I19" s="148"/>
      <c r="J19" s="148"/>
    </row>
    <row r="20" spans="2:10" x14ac:dyDescent="0.25">
      <c r="B20" s="143" t="s">
        <v>5</v>
      </c>
      <c r="C20" s="144" t="s">
        <v>98</v>
      </c>
      <c r="D20" s="145" t="s">
        <v>4</v>
      </c>
      <c r="E20" s="147">
        <f>F20+G20+H20+I20+J20</f>
        <v>327584.23</v>
      </c>
      <c r="F20" s="149">
        <v>60606.8</v>
      </c>
      <c r="G20" s="148">
        <v>63031.07</v>
      </c>
      <c r="H20" s="148">
        <v>65552.31</v>
      </c>
      <c r="I20" s="148">
        <v>68174.41</v>
      </c>
      <c r="J20" s="148">
        <v>70219.64</v>
      </c>
    </row>
    <row r="21" spans="2:10" x14ac:dyDescent="0.25">
      <c r="B21" s="127">
        <v>2</v>
      </c>
      <c r="C21" s="157" t="s">
        <v>6</v>
      </c>
      <c r="D21" s="128" t="s">
        <v>4</v>
      </c>
      <c r="E21" s="146">
        <f>E23+E26+E27+0.01</f>
        <v>36399.86</v>
      </c>
      <c r="F21" s="146">
        <f>F23+F26+F27</f>
        <v>6667.81</v>
      </c>
      <c r="G21" s="146">
        <f>G23+G26+G27</f>
        <v>6997.2300000000005</v>
      </c>
      <c r="H21" s="146">
        <f>H23+H26+H27</f>
        <v>7277.07</v>
      </c>
      <c r="I21" s="146">
        <f>I23+I26+I27</f>
        <v>7568.15</v>
      </c>
      <c r="J21" s="146">
        <f>J23+J26+J27</f>
        <v>7889.59</v>
      </c>
    </row>
    <row r="22" spans="2:10" x14ac:dyDescent="0.25">
      <c r="B22" s="143"/>
      <c r="C22" s="144" t="s">
        <v>7</v>
      </c>
      <c r="D22" s="145"/>
      <c r="E22" s="147"/>
      <c r="F22" s="147"/>
      <c r="G22" s="148"/>
      <c r="H22" s="147"/>
      <c r="I22" s="148"/>
      <c r="J22" s="148"/>
    </row>
    <row r="23" spans="2:10" x14ac:dyDescent="0.25">
      <c r="B23" s="143" t="s">
        <v>8</v>
      </c>
      <c r="C23" s="144" t="s">
        <v>103</v>
      </c>
      <c r="D23" s="145" t="s">
        <v>4</v>
      </c>
      <c r="E23" s="147">
        <f>F23+G23+H23+I23+J23</f>
        <v>32600.660000000003</v>
      </c>
      <c r="F23" s="147">
        <v>6031.49</v>
      </c>
      <c r="G23" s="148">
        <v>6272.75</v>
      </c>
      <c r="H23" s="148">
        <v>6523.66</v>
      </c>
      <c r="I23" s="148">
        <v>6784.61</v>
      </c>
      <c r="J23" s="148">
        <v>6988.15</v>
      </c>
    </row>
    <row r="24" spans="2:10" x14ac:dyDescent="0.25">
      <c r="B24" s="150"/>
      <c r="C24" s="151" t="s">
        <v>10</v>
      </c>
      <c r="D24" s="152" t="s">
        <v>11</v>
      </c>
      <c r="E24" s="153">
        <v>5.14</v>
      </c>
      <c r="F24" s="153">
        <v>5.14</v>
      </c>
      <c r="G24" s="154">
        <v>5.14</v>
      </c>
      <c r="H24" s="153">
        <v>5.14</v>
      </c>
      <c r="I24" s="154">
        <v>5.14</v>
      </c>
      <c r="J24" s="154">
        <v>5.14</v>
      </c>
    </row>
    <row r="25" spans="2:10" x14ac:dyDescent="0.25">
      <c r="B25" s="150"/>
      <c r="C25" s="151" t="s">
        <v>259</v>
      </c>
      <c r="D25" s="152" t="s">
        <v>9</v>
      </c>
      <c r="E25" s="162">
        <f>E23/5.14/12/5*1000</f>
        <v>105709.0142671855</v>
      </c>
      <c r="F25" s="162">
        <f>F23/F24*1000/12</f>
        <v>97786.802853437082</v>
      </c>
      <c r="G25" s="162">
        <f>G23/G24*1000/12</f>
        <v>101698.28145265889</v>
      </c>
      <c r="H25" s="162">
        <f>H23/H24*1000/12</f>
        <v>105766.21271076523</v>
      </c>
      <c r="I25" s="162">
        <f>I23/I24*1000/12</f>
        <v>109996.91958495461</v>
      </c>
      <c r="J25" s="162">
        <f>J23/J24*1000/12</f>
        <v>113296.85473411153</v>
      </c>
    </row>
    <row r="26" spans="2:10" x14ac:dyDescent="0.25">
      <c r="B26" s="143" t="s">
        <v>12</v>
      </c>
      <c r="C26" s="144" t="s">
        <v>260</v>
      </c>
      <c r="D26" s="145" t="s">
        <v>4</v>
      </c>
      <c r="E26" s="147">
        <f>F26+G26+H26+I26+J26</f>
        <v>2881.49</v>
      </c>
      <c r="F26" s="147">
        <v>515.69000000000005</v>
      </c>
      <c r="G26" s="148">
        <v>536.29999999999995</v>
      </c>
      <c r="H26" s="148">
        <v>557.70000000000005</v>
      </c>
      <c r="I26" s="148">
        <v>580</v>
      </c>
      <c r="J26" s="148">
        <v>691.8</v>
      </c>
    </row>
    <row r="27" spans="2:10" x14ac:dyDescent="0.25">
      <c r="B27" s="143" t="s">
        <v>261</v>
      </c>
      <c r="C27" s="144" t="s">
        <v>262</v>
      </c>
      <c r="D27" s="145" t="s">
        <v>4</v>
      </c>
      <c r="E27" s="147">
        <f>F27+G27+H27+I27+J27</f>
        <v>917.69999999999993</v>
      </c>
      <c r="F27" s="147">
        <v>120.63</v>
      </c>
      <c r="G27" s="148">
        <v>188.18</v>
      </c>
      <c r="H27" s="148">
        <v>195.71</v>
      </c>
      <c r="I27" s="148">
        <v>203.54</v>
      </c>
      <c r="J27" s="148">
        <v>209.64</v>
      </c>
    </row>
    <row r="28" spans="2:10" x14ac:dyDescent="0.25">
      <c r="B28" s="127">
        <v>3</v>
      </c>
      <c r="C28" s="157" t="s">
        <v>280</v>
      </c>
      <c r="D28" s="128" t="s">
        <v>4</v>
      </c>
      <c r="E28" s="146">
        <f>F28+G28+H28+I28+J28-0.01</f>
        <v>38799.89</v>
      </c>
      <c r="F28" s="155">
        <v>7178.42</v>
      </c>
      <c r="G28" s="155">
        <v>7465.56</v>
      </c>
      <c r="H28" s="155">
        <v>7764.18</v>
      </c>
      <c r="I28" s="155">
        <v>8074.75</v>
      </c>
      <c r="J28" s="155">
        <v>8316.99</v>
      </c>
    </row>
    <row r="29" spans="2:10" x14ac:dyDescent="0.25">
      <c r="B29" s="127">
        <v>4</v>
      </c>
      <c r="C29" s="157" t="s">
        <v>105</v>
      </c>
      <c r="D29" s="128" t="s">
        <v>4</v>
      </c>
      <c r="E29" s="156">
        <f t="shared" ref="E29:J29" si="1">SUM(E31:E31)</f>
        <v>122582.43</v>
      </c>
      <c r="F29" s="156">
        <f t="shared" si="1"/>
        <v>22679.14</v>
      </c>
      <c r="G29" s="156">
        <f t="shared" si="1"/>
        <v>23586.31</v>
      </c>
      <c r="H29" s="156">
        <f t="shared" si="1"/>
        <v>24529.759999999998</v>
      </c>
      <c r="I29" s="156">
        <f t="shared" si="1"/>
        <v>25510.95</v>
      </c>
      <c r="J29" s="156">
        <f t="shared" si="1"/>
        <v>26276.28</v>
      </c>
    </row>
    <row r="30" spans="2:10" x14ac:dyDescent="0.25">
      <c r="B30" s="143"/>
      <c r="C30" s="144" t="s">
        <v>7</v>
      </c>
      <c r="D30" s="145"/>
      <c r="E30" s="147"/>
      <c r="F30" s="147"/>
      <c r="G30" s="148"/>
      <c r="H30" s="147"/>
      <c r="I30" s="148"/>
      <c r="J30" s="148"/>
    </row>
    <row r="31" spans="2:10" x14ac:dyDescent="0.25">
      <c r="B31" s="143" t="s">
        <v>14</v>
      </c>
      <c r="C31" s="144" t="s">
        <v>264</v>
      </c>
      <c r="D31" s="145" t="s">
        <v>4</v>
      </c>
      <c r="E31" s="147">
        <f>F31+G31+H31+I31+J31-0.01</f>
        <v>122582.43</v>
      </c>
      <c r="F31" s="147">
        <v>22679.14</v>
      </c>
      <c r="G31" s="148">
        <v>23586.31</v>
      </c>
      <c r="H31" s="148">
        <v>24529.759999999998</v>
      </c>
      <c r="I31" s="148">
        <v>25510.95</v>
      </c>
      <c r="J31" s="148">
        <v>26276.28</v>
      </c>
    </row>
    <row r="32" spans="2:10" x14ac:dyDescent="0.25">
      <c r="B32" s="127">
        <v>5</v>
      </c>
      <c r="C32" s="157" t="s">
        <v>128</v>
      </c>
      <c r="D32" s="128" t="s">
        <v>4</v>
      </c>
      <c r="E32" s="146">
        <f t="shared" ref="E32:J32" si="2">SUM(E34:E35)</f>
        <v>2318.17</v>
      </c>
      <c r="F32" s="146">
        <f t="shared" si="2"/>
        <v>428.89</v>
      </c>
      <c r="G32" s="146">
        <f t="shared" si="2"/>
        <v>446.04</v>
      </c>
      <c r="H32" s="146">
        <f t="shared" si="2"/>
        <v>463.88</v>
      </c>
      <c r="I32" s="146">
        <f t="shared" si="2"/>
        <v>482.44</v>
      </c>
      <c r="J32" s="146">
        <f t="shared" si="2"/>
        <v>496.91</v>
      </c>
    </row>
    <row r="33" spans="2:10" x14ac:dyDescent="0.25">
      <c r="B33" s="143"/>
      <c r="C33" s="144" t="s">
        <v>7</v>
      </c>
      <c r="D33" s="145"/>
      <c r="E33" s="147"/>
      <c r="F33" s="147"/>
      <c r="G33" s="148"/>
      <c r="H33" s="147"/>
      <c r="I33" s="148"/>
      <c r="J33" s="148"/>
    </row>
    <row r="34" spans="2:10" x14ac:dyDescent="0.25">
      <c r="B34" s="143" t="s">
        <v>15</v>
      </c>
      <c r="C34" s="144" t="s">
        <v>265</v>
      </c>
      <c r="D34" s="145" t="s">
        <v>4</v>
      </c>
      <c r="E34" s="147">
        <f>F34+G34+H34+I34+J34+0.01</f>
        <v>2318.17</v>
      </c>
      <c r="F34" s="147">
        <v>428.89</v>
      </c>
      <c r="G34" s="148">
        <v>446.04</v>
      </c>
      <c r="H34" s="148">
        <v>463.88</v>
      </c>
      <c r="I34" s="148">
        <v>482.44</v>
      </c>
      <c r="J34" s="148">
        <v>496.91</v>
      </c>
    </row>
    <row r="35" spans="2:10" x14ac:dyDescent="0.25">
      <c r="B35" s="143" t="s">
        <v>263</v>
      </c>
      <c r="C35" s="144" t="s">
        <v>266</v>
      </c>
      <c r="D35" s="145" t="s">
        <v>4</v>
      </c>
      <c r="E35" s="147">
        <f>F35+G35+H35+I35+J35</f>
        <v>0</v>
      </c>
      <c r="F35" s="147">
        <v>0</v>
      </c>
      <c r="G35" s="148">
        <v>0</v>
      </c>
      <c r="H35" s="148">
        <v>0</v>
      </c>
      <c r="I35" s="148">
        <v>0</v>
      </c>
      <c r="J35" s="148">
        <v>0</v>
      </c>
    </row>
    <row r="36" spans="2:10" x14ac:dyDescent="0.25">
      <c r="B36" s="127" t="s">
        <v>16</v>
      </c>
      <c r="C36" s="157" t="s">
        <v>17</v>
      </c>
      <c r="D36" s="128" t="s">
        <v>4</v>
      </c>
      <c r="E36" s="146">
        <f>SUM(E38:E40)+0.01</f>
        <v>1449770.9700000002</v>
      </c>
      <c r="F36" s="146">
        <f>SUM(F38:F40)</f>
        <v>268224.08</v>
      </c>
      <c r="G36" s="146">
        <f>SUM(G38:G40)</f>
        <v>278953.04000000004</v>
      </c>
      <c r="H36" s="146">
        <f>SUM(H38:H40)</f>
        <v>290111.16000000003</v>
      </c>
      <c r="I36" s="146">
        <f>SUM(I38:I40)</f>
        <v>301715.61</v>
      </c>
      <c r="J36" s="146">
        <f>SUM(J38:J40)</f>
        <v>310767.08</v>
      </c>
    </row>
    <row r="37" spans="2:10" x14ac:dyDescent="0.25">
      <c r="B37" s="143"/>
      <c r="C37" s="144" t="s">
        <v>7</v>
      </c>
      <c r="D37" s="145"/>
      <c r="E37" s="147"/>
      <c r="F37" s="147"/>
      <c r="G37" s="148"/>
      <c r="H37" s="147"/>
      <c r="I37" s="148"/>
      <c r="J37" s="148"/>
    </row>
    <row r="38" spans="2:10" x14ac:dyDescent="0.25">
      <c r="B38" s="127">
        <v>6</v>
      </c>
      <c r="C38" s="157" t="s">
        <v>18</v>
      </c>
      <c r="D38" s="128" t="s">
        <v>4</v>
      </c>
      <c r="E38" s="146">
        <f>F38+G38+H38+I38+J38</f>
        <v>1088255.4200000002</v>
      </c>
      <c r="F38" s="156">
        <v>201339.6</v>
      </c>
      <c r="G38" s="161">
        <v>209393.18</v>
      </c>
      <c r="H38" s="161">
        <v>217768.91</v>
      </c>
      <c r="I38" s="161">
        <v>226479.67</v>
      </c>
      <c r="J38" s="161">
        <v>233274.06</v>
      </c>
    </row>
    <row r="39" spans="2:10" x14ac:dyDescent="0.25">
      <c r="B39" s="127">
        <v>7</v>
      </c>
      <c r="C39" s="157" t="s">
        <v>19</v>
      </c>
      <c r="D39" s="128" t="s">
        <v>4</v>
      </c>
      <c r="E39" s="146">
        <f>F39+G39+H39+I39+J39</f>
        <v>349934.20999999996</v>
      </c>
      <c r="F39" s="156">
        <v>64741.8</v>
      </c>
      <c r="G39" s="161">
        <v>67331.47</v>
      </c>
      <c r="H39" s="161">
        <v>70024.73</v>
      </c>
      <c r="I39" s="161">
        <v>72825.72</v>
      </c>
      <c r="J39" s="161">
        <v>75010.490000000005</v>
      </c>
    </row>
    <row r="40" spans="2:10" x14ac:dyDescent="0.25">
      <c r="B40" s="127">
        <v>8</v>
      </c>
      <c r="C40" s="157" t="s">
        <v>22</v>
      </c>
      <c r="D40" s="128" t="s">
        <v>4</v>
      </c>
      <c r="E40" s="146">
        <f>F40+G40+H40+I40+J40-0.01</f>
        <v>11581.33</v>
      </c>
      <c r="F40" s="146">
        <v>2142.6799999999998</v>
      </c>
      <c r="G40" s="161">
        <v>2228.39</v>
      </c>
      <c r="H40" s="161">
        <v>2317.52</v>
      </c>
      <c r="I40" s="161">
        <v>2410.2199999999998</v>
      </c>
      <c r="J40" s="161">
        <v>2482.5300000000002</v>
      </c>
    </row>
    <row r="41" spans="2:10" x14ac:dyDescent="0.25">
      <c r="B41" s="127" t="s">
        <v>23</v>
      </c>
      <c r="C41" s="157" t="s">
        <v>24</v>
      </c>
      <c r="D41" s="145" t="s">
        <v>4</v>
      </c>
      <c r="E41" s="146">
        <f>E16+E36</f>
        <v>1977455.5500000003</v>
      </c>
      <c r="F41" s="146">
        <f>F16+F36</f>
        <v>365785.14</v>
      </c>
      <c r="G41" s="146">
        <f>G16+G36</f>
        <v>380479.25</v>
      </c>
      <c r="H41" s="146">
        <f>H16+H36+0.01</f>
        <v>395698.38000000006</v>
      </c>
      <c r="I41" s="146">
        <f>I16+I36-0.01</f>
        <v>411526.29</v>
      </c>
      <c r="J41" s="146">
        <f>J16+J36</f>
        <v>423966.49</v>
      </c>
    </row>
    <row r="42" spans="2:10" x14ac:dyDescent="0.25">
      <c r="B42" s="127" t="s">
        <v>25</v>
      </c>
      <c r="C42" s="157" t="s">
        <v>26</v>
      </c>
      <c r="D42" s="158" t="s">
        <v>4</v>
      </c>
      <c r="E42" s="146">
        <f>F42+G42+H42+I42+J42</f>
        <v>20941.077999999998</v>
      </c>
      <c r="F42" s="146">
        <v>4154.6400000000003</v>
      </c>
      <c r="G42" s="146">
        <v>5033.75</v>
      </c>
      <c r="H42" s="146">
        <v>5478.3</v>
      </c>
      <c r="I42" s="146">
        <v>3258.3139999999999</v>
      </c>
      <c r="J42" s="146">
        <v>3016.0740000000001</v>
      </c>
    </row>
    <row r="43" spans="2:10" x14ac:dyDescent="0.25">
      <c r="B43" s="127" t="s">
        <v>27</v>
      </c>
      <c r="C43" s="157" t="s">
        <v>281</v>
      </c>
      <c r="D43" s="158" t="s">
        <v>4</v>
      </c>
      <c r="E43" s="146">
        <f>F43</f>
        <v>420.27</v>
      </c>
      <c r="F43" s="146">
        <v>420.27</v>
      </c>
      <c r="G43" s="147"/>
      <c r="H43" s="147"/>
      <c r="I43" s="147"/>
      <c r="J43" s="147"/>
    </row>
    <row r="44" spans="2:10" x14ac:dyDescent="0.25">
      <c r="B44" s="127" t="s">
        <v>29</v>
      </c>
      <c r="C44" s="157" t="s">
        <v>28</v>
      </c>
      <c r="D44" s="128" t="s">
        <v>4</v>
      </c>
      <c r="E44" s="146">
        <f>SUM(E41:E42)-E43</f>
        <v>1997976.3580000002</v>
      </c>
      <c r="F44" s="146">
        <f>SUM(F41:F42)-F43</f>
        <v>369519.51</v>
      </c>
      <c r="G44" s="146">
        <f>SUM(G41:G42)-G43+0.01</f>
        <v>385513.01</v>
      </c>
      <c r="H44" s="146">
        <f>SUM(H41:H42)-H43-0.01</f>
        <v>401176.67000000004</v>
      </c>
      <c r="I44" s="146">
        <f>SUM(I41:I42)-I43+0.01</f>
        <v>414784.614</v>
      </c>
      <c r="J44" s="146">
        <f>SUM(J41:J42)-J43</f>
        <v>426982.56400000001</v>
      </c>
    </row>
    <row r="45" spans="2:10" ht="17.25" customHeight="1" x14ac:dyDescent="0.25">
      <c r="B45" s="127" t="s">
        <v>30</v>
      </c>
      <c r="C45" s="157" t="s">
        <v>267</v>
      </c>
      <c r="D45" s="160" t="s">
        <v>282</v>
      </c>
      <c r="E45" s="146">
        <f>F45+G45+H45+I45+J45</f>
        <v>2862544.6999999997</v>
      </c>
      <c r="F45" s="146">
        <v>572508.93999999994</v>
      </c>
      <c r="G45" s="146">
        <v>572508.93999999994</v>
      </c>
      <c r="H45" s="146">
        <v>572508.93999999994</v>
      </c>
      <c r="I45" s="146">
        <v>572508.93999999994</v>
      </c>
      <c r="J45" s="146">
        <v>572508.93999999994</v>
      </c>
    </row>
    <row r="46" spans="2:10" ht="25.5" x14ac:dyDescent="0.25">
      <c r="B46" s="127" t="s">
        <v>268</v>
      </c>
      <c r="C46" s="159" t="s">
        <v>31</v>
      </c>
      <c r="D46" s="128" t="s">
        <v>283</v>
      </c>
      <c r="E46" s="156">
        <f>E44/E45*1000</f>
        <v>697.97210782420279</v>
      </c>
      <c r="F46" s="156">
        <f>ROUND(F44/F45*1000,2)</f>
        <v>645.44000000000005</v>
      </c>
      <c r="G46" s="156">
        <f>ROUND(G44/G45*1000,2)</f>
        <v>673.37</v>
      </c>
      <c r="H46" s="156">
        <f>ROUND(H44/H45*1000,2)</f>
        <v>700.73</v>
      </c>
      <c r="I46" s="156">
        <f>ROUND(I44/I45*1000,2)</f>
        <v>724.5</v>
      </c>
      <c r="J46" s="156">
        <f>ROUND(J44/J45*1000,2)</f>
        <v>745.81</v>
      </c>
    </row>
    <row r="47" spans="2:10" x14ac:dyDescent="0.25">
      <c r="B47" s="123"/>
      <c r="C47" s="123"/>
      <c r="D47" s="123"/>
      <c r="E47" s="123"/>
      <c r="F47" s="7"/>
      <c r="G47" s="123"/>
      <c r="H47" s="123"/>
      <c r="I47" s="123"/>
      <c r="J47" s="123"/>
    </row>
    <row r="48" spans="2:10" x14ac:dyDescent="0.25">
      <c r="E48" s="3"/>
      <c r="G48" s="3"/>
      <c r="H48" s="3"/>
      <c r="I48" s="3"/>
      <c r="J48" s="3"/>
    </row>
  </sheetData>
  <mergeCells count="13">
    <mergeCell ref="E1:J1"/>
    <mergeCell ref="E2:J2"/>
    <mergeCell ref="E3:J3"/>
    <mergeCell ref="E4:J4"/>
    <mergeCell ref="F13:J13"/>
    <mergeCell ref="B8:J8"/>
    <mergeCell ref="B9:J9"/>
    <mergeCell ref="B10:J10"/>
    <mergeCell ref="B11:J11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207"/>
  <sheetViews>
    <sheetView workbookViewId="0"/>
  </sheetViews>
  <sheetFormatPr defaultColWidth="7.875" defaultRowHeight="15.75" outlineLevelRow="1" x14ac:dyDescent="0.25"/>
  <cols>
    <col min="1" max="1" width="8.75" style="14" customWidth="1"/>
    <col min="2" max="4" width="14.875" style="14" customWidth="1"/>
    <col min="5" max="5" width="6.125" style="14" customWidth="1"/>
    <col min="6" max="6" width="3.5" style="14" customWidth="1"/>
    <col min="7" max="7" width="10.5" style="14" customWidth="1"/>
    <col min="8" max="8" width="6.125" style="14" customWidth="1"/>
    <col min="9" max="9" width="3.5" style="14" customWidth="1"/>
    <col min="10" max="10" width="10.5" style="14" customWidth="1"/>
    <col min="11" max="11" width="2.625" style="14" customWidth="1"/>
    <col min="12" max="12" width="12.25" style="14" customWidth="1"/>
    <col min="13" max="13" width="2.625" style="14" customWidth="1"/>
    <col min="14" max="14" width="12.25" style="14" customWidth="1"/>
  </cols>
  <sheetData>
    <row r="1" spans="1:15" ht="12.95" customHeight="1" x14ac:dyDescent="0.25">
      <c r="A1" s="13" t="s">
        <v>42</v>
      </c>
    </row>
    <row r="2" spans="1:15" ht="15.95" customHeight="1" x14ac:dyDescent="0.25">
      <c r="A2" s="15" t="s">
        <v>285</v>
      </c>
    </row>
    <row r="3" spans="1:15" ht="11.1" customHeight="1" x14ac:dyDescent="0.25">
      <c r="A3" s="14" t="s">
        <v>43</v>
      </c>
      <c r="B3" s="14" t="s">
        <v>44</v>
      </c>
    </row>
    <row r="4" spans="1:15" ht="28.5" customHeight="1" x14ac:dyDescent="0.25">
      <c r="A4" s="14" t="s">
        <v>45</v>
      </c>
      <c r="B4" s="320" t="s">
        <v>286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5" ht="12.95" customHeight="1" x14ac:dyDescent="0.25">
      <c r="A5" s="305" t="s">
        <v>46</v>
      </c>
      <c r="B5" s="307" t="s">
        <v>47</v>
      </c>
      <c r="C5" s="307" t="s">
        <v>48</v>
      </c>
      <c r="D5" s="309" t="s">
        <v>49</v>
      </c>
      <c r="E5" s="307" t="s">
        <v>50</v>
      </c>
      <c r="F5" s="307"/>
      <c r="G5" s="307"/>
      <c r="H5" s="311" t="s">
        <v>51</v>
      </c>
      <c r="I5" s="311"/>
      <c r="J5" s="311"/>
      <c r="K5" s="307" t="s">
        <v>52</v>
      </c>
      <c r="L5" s="307"/>
      <c r="M5" s="307" t="s">
        <v>53</v>
      </c>
      <c r="N5" s="307"/>
    </row>
    <row r="6" spans="1:15" ht="12.95" customHeight="1" x14ac:dyDescent="0.25">
      <c r="A6" s="306"/>
      <c r="B6" s="308"/>
      <c r="C6" s="308"/>
      <c r="D6" s="310"/>
      <c r="E6" s="124" t="s">
        <v>54</v>
      </c>
      <c r="F6" s="315"/>
      <c r="G6" s="315"/>
      <c r="H6" s="125" t="s">
        <v>54</v>
      </c>
      <c r="I6" s="316"/>
      <c r="J6" s="316"/>
      <c r="K6" s="306"/>
      <c r="L6" s="314"/>
      <c r="M6" s="306"/>
      <c r="N6" s="314"/>
    </row>
    <row r="7" spans="1:15" ht="12" customHeight="1" x14ac:dyDescent="0.25">
      <c r="A7" s="303" t="s">
        <v>55</v>
      </c>
      <c r="B7" s="303"/>
      <c r="C7" s="303"/>
      <c r="D7" s="303"/>
      <c r="E7" s="304"/>
      <c r="F7" s="304"/>
      <c r="G7" s="304"/>
      <c r="H7" s="304"/>
      <c r="I7" s="304"/>
      <c r="J7" s="304"/>
      <c r="K7" s="16"/>
      <c r="L7" s="17"/>
      <c r="M7" s="18"/>
      <c r="N7" s="19">
        <v>0</v>
      </c>
    </row>
    <row r="8" spans="1:15" ht="83.1" customHeight="1" outlineLevel="1" x14ac:dyDescent="0.25">
      <c r="A8" s="20" t="s">
        <v>287</v>
      </c>
      <c r="B8" s="21" t="s">
        <v>288</v>
      </c>
      <c r="C8" s="21" t="s">
        <v>289</v>
      </c>
      <c r="D8" s="21" t="s">
        <v>290</v>
      </c>
      <c r="E8" s="22">
        <v>8310</v>
      </c>
      <c r="F8" s="312">
        <v>227285.03</v>
      </c>
      <c r="G8" s="312"/>
      <c r="H8" s="22">
        <v>1310</v>
      </c>
      <c r="I8" s="313" t="s">
        <v>56</v>
      </c>
      <c r="J8" s="313"/>
      <c r="K8" s="23" t="s">
        <v>57</v>
      </c>
      <c r="L8" s="126">
        <v>227285.03</v>
      </c>
      <c r="M8" s="25"/>
      <c r="N8" s="26"/>
      <c r="O8" s="27"/>
    </row>
    <row r="9" spans="1:15" ht="83.1" customHeight="1" outlineLevel="1" x14ac:dyDescent="0.25">
      <c r="A9" s="20" t="s">
        <v>287</v>
      </c>
      <c r="B9" s="21" t="s">
        <v>288</v>
      </c>
      <c r="C9" s="21" t="s">
        <v>291</v>
      </c>
      <c r="D9" s="21" t="s">
        <v>292</v>
      </c>
      <c r="E9" s="22">
        <v>8310</v>
      </c>
      <c r="F9" s="312">
        <v>172233.01</v>
      </c>
      <c r="G9" s="312"/>
      <c r="H9" s="22">
        <v>1310</v>
      </c>
      <c r="I9" s="313" t="s">
        <v>56</v>
      </c>
      <c r="J9" s="313"/>
      <c r="K9" s="23" t="s">
        <v>57</v>
      </c>
      <c r="L9" s="126">
        <v>399518.04000000004</v>
      </c>
      <c r="M9" s="25"/>
      <c r="N9" s="26"/>
      <c r="O9" s="27"/>
    </row>
    <row r="10" spans="1:15" ht="71.099999999999994" customHeight="1" outlineLevel="1" x14ac:dyDescent="0.25">
      <c r="A10" s="20" t="s">
        <v>287</v>
      </c>
      <c r="B10" s="21" t="s">
        <v>288</v>
      </c>
      <c r="C10" s="21" t="s">
        <v>291</v>
      </c>
      <c r="D10" s="21" t="s">
        <v>293</v>
      </c>
      <c r="E10" s="22">
        <v>8310</v>
      </c>
      <c r="F10" s="312">
        <v>86658</v>
      </c>
      <c r="G10" s="312"/>
      <c r="H10" s="22">
        <v>1310</v>
      </c>
      <c r="I10" s="313" t="s">
        <v>56</v>
      </c>
      <c r="J10" s="313"/>
      <c r="K10" s="23" t="s">
        <v>57</v>
      </c>
      <c r="L10" s="126">
        <v>486176.04000000004</v>
      </c>
      <c r="M10" s="25"/>
      <c r="N10" s="26"/>
      <c r="O10" s="27"/>
    </row>
    <row r="11" spans="1:15" ht="83.1" customHeight="1" outlineLevel="1" x14ac:dyDescent="0.25">
      <c r="A11" s="20" t="s">
        <v>287</v>
      </c>
      <c r="B11" s="21" t="s">
        <v>288</v>
      </c>
      <c r="C11" s="21" t="s">
        <v>291</v>
      </c>
      <c r="D11" s="21" t="s">
        <v>294</v>
      </c>
      <c r="E11" s="22">
        <v>8310</v>
      </c>
      <c r="F11" s="312">
        <v>151164.85</v>
      </c>
      <c r="G11" s="312"/>
      <c r="H11" s="22">
        <v>1310</v>
      </c>
      <c r="I11" s="313" t="s">
        <v>56</v>
      </c>
      <c r="J11" s="313"/>
      <c r="K11" s="23" t="s">
        <v>57</v>
      </c>
      <c r="L11" s="126">
        <v>637340.89</v>
      </c>
      <c r="M11" s="25"/>
      <c r="N11" s="26"/>
      <c r="O11" s="27"/>
    </row>
    <row r="12" spans="1:15" ht="71.099999999999994" customHeight="1" outlineLevel="1" x14ac:dyDescent="0.25">
      <c r="A12" s="20" t="s">
        <v>287</v>
      </c>
      <c r="B12" s="21" t="s">
        <v>288</v>
      </c>
      <c r="C12" s="21" t="s">
        <v>291</v>
      </c>
      <c r="D12" s="21" t="s">
        <v>295</v>
      </c>
      <c r="E12" s="22">
        <v>8310</v>
      </c>
      <c r="F12" s="312">
        <v>110807.44</v>
      </c>
      <c r="G12" s="312"/>
      <c r="H12" s="22">
        <v>1310</v>
      </c>
      <c r="I12" s="313" t="s">
        <v>56</v>
      </c>
      <c r="J12" s="313"/>
      <c r="K12" s="23" t="s">
        <v>57</v>
      </c>
      <c r="L12" s="126">
        <v>748148.33000000007</v>
      </c>
      <c r="M12" s="25"/>
      <c r="N12" s="26"/>
      <c r="O12" s="27"/>
    </row>
    <row r="13" spans="1:15" ht="71.099999999999994" customHeight="1" outlineLevel="1" x14ac:dyDescent="0.25">
      <c r="A13" s="20" t="s">
        <v>287</v>
      </c>
      <c r="B13" s="21" t="s">
        <v>288</v>
      </c>
      <c r="C13" s="21" t="s">
        <v>291</v>
      </c>
      <c r="D13" s="21" t="s">
        <v>295</v>
      </c>
      <c r="E13" s="22">
        <v>8310</v>
      </c>
      <c r="F13" s="312">
        <v>110807.43</v>
      </c>
      <c r="G13" s="312"/>
      <c r="H13" s="22">
        <v>1310</v>
      </c>
      <c r="I13" s="313" t="s">
        <v>56</v>
      </c>
      <c r="J13" s="313"/>
      <c r="K13" s="23" t="s">
        <v>57</v>
      </c>
      <c r="L13" s="126">
        <v>858955.76</v>
      </c>
      <c r="M13" s="25"/>
      <c r="N13" s="26"/>
      <c r="O13" s="27"/>
    </row>
    <row r="14" spans="1:15" ht="71.099999999999994" customHeight="1" outlineLevel="1" x14ac:dyDescent="0.25">
      <c r="A14" s="20" t="s">
        <v>287</v>
      </c>
      <c r="B14" s="21" t="s">
        <v>288</v>
      </c>
      <c r="C14" s="21" t="s">
        <v>291</v>
      </c>
      <c r="D14" s="21" t="s">
        <v>296</v>
      </c>
      <c r="E14" s="22">
        <v>8310</v>
      </c>
      <c r="F14" s="312">
        <v>69969.14</v>
      </c>
      <c r="G14" s="312"/>
      <c r="H14" s="22">
        <v>1310</v>
      </c>
      <c r="I14" s="313" t="s">
        <v>56</v>
      </c>
      <c r="J14" s="313"/>
      <c r="K14" s="23" t="s">
        <v>57</v>
      </c>
      <c r="L14" s="126">
        <v>928924.9</v>
      </c>
      <c r="M14" s="25"/>
      <c r="N14" s="26"/>
      <c r="O14" s="27"/>
    </row>
    <row r="15" spans="1:15" ht="59.1" customHeight="1" outlineLevel="1" x14ac:dyDescent="0.25">
      <c r="A15" s="20" t="s">
        <v>287</v>
      </c>
      <c r="B15" s="21" t="s">
        <v>288</v>
      </c>
      <c r="C15" s="21" t="s">
        <v>297</v>
      </c>
      <c r="D15" s="21" t="s">
        <v>298</v>
      </c>
      <c r="E15" s="22">
        <v>8310</v>
      </c>
      <c r="F15" s="312">
        <v>72200</v>
      </c>
      <c r="G15" s="312"/>
      <c r="H15" s="22">
        <v>1310</v>
      </c>
      <c r="I15" s="313" t="s">
        <v>56</v>
      </c>
      <c r="J15" s="313"/>
      <c r="K15" s="23" t="s">
        <v>57</v>
      </c>
      <c r="L15" s="126">
        <v>1001124.9</v>
      </c>
      <c r="M15" s="25"/>
      <c r="N15" s="26"/>
      <c r="O15" s="27"/>
    </row>
    <row r="16" spans="1:15" ht="71.099999999999994" customHeight="1" outlineLevel="1" x14ac:dyDescent="0.25">
      <c r="A16" s="20" t="s">
        <v>287</v>
      </c>
      <c r="B16" s="21" t="s">
        <v>288</v>
      </c>
      <c r="C16" s="21" t="s">
        <v>297</v>
      </c>
      <c r="D16" s="21" t="s">
        <v>299</v>
      </c>
      <c r="E16" s="22">
        <v>8310</v>
      </c>
      <c r="F16" s="312">
        <v>31950</v>
      </c>
      <c r="G16" s="312"/>
      <c r="H16" s="22">
        <v>1310</v>
      </c>
      <c r="I16" s="313" t="s">
        <v>56</v>
      </c>
      <c r="J16" s="313"/>
      <c r="K16" s="23" t="s">
        <v>57</v>
      </c>
      <c r="L16" s="126">
        <v>1033074.9</v>
      </c>
      <c r="M16" s="25"/>
      <c r="N16" s="26"/>
      <c r="O16" s="27"/>
    </row>
    <row r="17" spans="1:15" ht="59.1" customHeight="1" outlineLevel="1" x14ac:dyDescent="0.25">
      <c r="A17" s="20" t="s">
        <v>287</v>
      </c>
      <c r="B17" s="21" t="s">
        <v>288</v>
      </c>
      <c r="C17" s="21" t="s">
        <v>297</v>
      </c>
      <c r="D17" s="21" t="s">
        <v>300</v>
      </c>
      <c r="E17" s="22">
        <v>8310</v>
      </c>
      <c r="F17" s="312">
        <v>110100</v>
      </c>
      <c r="G17" s="312"/>
      <c r="H17" s="22">
        <v>1310</v>
      </c>
      <c r="I17" s="313" t="s">
        <v>56</v>
      </c>
      <c r="J17" s="313"/>
      <c r="K17" s="23" t="s">
        <v>57</v>
      </c>
      <c r="L17" s="126">
        <v>1143174.8999999999</v>
      </c>
      <c r="M17" s="25"/>
      <c r="N17" s="26"/>
      <c r="O17" s="27"/>
    </row>
    <row r="18" spans="1:15" ht="59.1" customHeight="1" outlineLevel="1" x14ac:dyDescent="0.25">
      <c r="A18" s="20" t="s">
        <v>287</v>
      </c>
      <c r="B18" s="21" t="s">
        <v>288</v>
      </c>
      <c r="C18" s="21" t="s">
        <v>297</v>
      </c>
      <c r="D18" s="21" t="s">
        <v>301</v>
      </c>
      <c r="E18" s="22">
        <v>8310</v>
      </c>
      <c r="F18" s="312">
        <v>394905</v>
      </c>
      <c r="G18" s="312"/>
      <c r="H18" s="22">
        <v>1310</v>
      </c>
      <c r="I18" s="313" t="s">
        <v>56</v>
      </c>
      <c r="J18" s="313"/>
      <c r="K18" s="23" t="s">
        <v>57</v>
      </c>
      <c r="L18" s="126">
        <v>1538079.9</v>
      </c>
      <c r="M18" s="25"/>
      <c r="N18" s="26"/>
      <c r="O18" s="27"/>
    </row>
    <row r="19" spans="1:15" ht="71.099999999999994" customHeight="1" outlineLevel="1" x14ac:dyDescent="0.25">
      <c r="A19" s="20" t="s">
        <v>287</v>
      </c>
      <c r="B19" s="21" t="s">
        <v>288</v>
      </c>
      <c r="C19" s="21" t="s">
        <v>291</v>
      </c>
      <c r="D19" s="21" t="s">
        <v>302</v>
      </c>
      <c r="E19" s="22">
        <v>8310</v>
      </c>
      <c r="F19" s="312">
        <v>322933.73</v>
      </c>
      <c r="G19" s="312"/>
      <c r="H19" s="22">
        <v>1310</v>
      </c>
      <c r="I19" s="313" t="s">
        <v>56</v>
      </c>
      <c r="J19" s="313"/>
      <c r="K19" s="23" t="s">
        <v>57</v>
      </c>
      <c r="L19" s="126">
        <v>1861013.63</v>
      </c>
      <c r="M19" s="25"/>
      <c r="N19" s="26"/>
      <c r="O19" s="27"/>
    </row>
    <row r="20" spans="1:15" ht="83.1" customHeight="1" outlineLevel="1" x14ac:dyDescent="0.25">
      <c r="A20" s="20" t="s">
        <v>287</v>
      </c>
      <c r="B20" s="21" t="s">
        <v>303</v>
      </c>
      <c r="C20" s="21" t="s">
        <v>289</v>
      </c>
      <c r="D20" s="21" t="s">
        <v>290</v>
      </c>
      <c r="E20" s="22">
        <v>8310</v>
      </c>
      <c r="F20" s="317">
        <v>88.25</v>
      </c>
      <c r="G20" s="317"/>
      <c r="H20" s="22">
        <v>1310</v>
      </c>
      <c r="I20" s="313" t="s">
        <v>56</v>
      </c>
      <c r="J20" s="313"/>
      <c r="K20" s="23" t="s">
        <v>57</v>
      </c>
      <c r="L20" s="126">
        <v>1861101.88</v>
      </c>
      <c r="M20" s="25"/>
      <c r="N20" s="26"/>
      <c r="O20" s="27"/>
    </row>
    <row r="21" spans="1:15" ht="71.099999999999994" customHeight="1" outlineLevel="1" x14ac:dyDescent="0.25">
      <c r="A21" s="20" t="s">
        <v>287</v>
      </c>
      <c r="B21" s="21" t="s">
        <v>303</v>
      </c>
      <c r="C21" s="21" t="s">
        <v>291</v>
      </c>
      <c r="D21" s="21" t="s">
        <v>302</v>
      </c>
      <c r="E21" s="22">
        <v>8310</v>
      </c>
      <c r="F21" s="317">
        <v>841.49</v>
      </c>
      <c r="G21" s="317"/>
      <c r="H21" s="22">
        <v>1310</v>
      </c>
      <c r="I21" s="313" t="s">
        <v>56</v>
      </c>
      <c r="J21" s="313"/>
      <c r="K21" s="23" t="s">
        <v>57</v>
      </c>
      <c r="L21" s="126">
        <v>1861943.3699999999</v>
      </c>
      <c r="M21" s="25"/>
      <c r="N21" s="26"/>
      <c r="O21" s="27"/>
    </row>
    <row r="22" spans="1:15" ht="83.1" customHeight="1" outlineLevel="1" x14ac:dyDescent="0.25">
      <c r="A22" s="20" t="s">
        <v>304</v>
      </c>
      <c r="B22" s="21" t="s">
        <v>305</v>
      </c>
      <c r="C22" s="21" t="s">
        <v>291</v>
      </c>
      <c r="D22" s="21" t="s">
        <v>292</v>
      </c>
      <c r="E22" s="22">
        <v>8310</v>
      </c>
      <c r="F22" s="312">
        <v>143937.96</v>
      </c>
      <c r="G22" s="312"/>
      <c r="H22" s="22">
        <v>1310</v>
      </c>
      <c r="I22" s="313" t="s">
        <v>56</v>
      </c>
      <c r="J22" s="313"/>
      <c r="K22" s="23" t="s">
        <v>57</v>
      </c>
      <c r="L22" s="126">
        <v>2005881.3299999998</v>
      </c>
      <c r="M22" s="25"/>
      <c r="N22" s="26"/>
      <c r="O22" s="27"/>
    </row>
    <row r="23" spans="1:15" ht="71.099999999999994" customHeight="1" outlineLevel="1" x14ac:dyDescent="0.25">
      <c r="A23" s="20" t="s">
        <v>304</v>
      </c>
      <c r="B23" s="21" t="s">
        <v>305</v>
      </c>
      <c r="C23" s="21" t="s">
        <v>291</v>
      </c>
      <c r="D23" s="21" t="s">
        <v>293</v>
      </c>
      <c r="E23" s="22">
        <v>8310</v>
      </c>
      <c r="F23" s="312">
        <v>86658</v>
      </c>
      <c r="G23" s="312"/>
      <c r="H23" s="22">
        <v>1310</v>
      </c>
      <c r="I23" s="313" t="s">
        <v>56</v>
      </c>
      <c r="J23" s="313"/>
      <c r="K23" s="23" t="s">
        <v>57</v>
      </c>
      <c r="L23" s="126">
        <v>2092539.3299999998</v>
      </c>
      <c r="M23" s="25"/>
      <c r="N23" s="26"/>
      <c r="O23" s="27"/>
    </row>
    <row r="24" spans="1:15" ht="83.1" customHeight="1" outlineLevel="1" x14ac:dyDescent="0.25">
      <c r="A24" s="20" t="s">
        <v>304</v>
      </c>
      <c r="B24" s="21" t="s">
        <v>305</v>
      </c>
      <c r="C24" s="21" t="s">
        <v>291</v>
      </c>
      <c r="D24" s="21" t="s">
        <v>294</v>
      </c>
      <c r="E24" s="22">
        <v>8310</v>
      </c>
      <c r="F24" s="312">
        <v>151164.85</v>
      </c>
      <c r="G24" s="312"/>
      <c r="H24" s="22">
        <v>1310</v>
      </c>
      <c r="I24" s="313" t="s">
        <v>56</v>
      </c>
      <c r="J24" s="313"/>
      <c r="K24" s="23" t="s">
        <v>57</v>
      </c>
      <c r="L24" s="126">
        <v>2243704.1799999997</v>
      </c>
      <c r="M24" s="25"/>
      <c r="N24" s="26"/>
      <c r="O24" s="27"/>
    </row>
    <row r="25" spans="1:15" ht="71.099999999999994" customHeight="1" outlineLevel="1" x14ac:dyDescent="0.25">
      <c r="A25" s="20" t="s">
        <v>304</v>
      </c>
      <c r="B25" s="21" t="s">
        <v>305</v>
      </c>
      <c r="C25" s="21" t="s">
        <v>291</v>
      </c>
      <c r="D25" s="21" t="s">
        <v>295</v>
      </c>
      <c r="E25" s="22">
        <v>8310</v>
      </c>
      <c r="F25" s="312">
        <v>44128.04</v>
      </c>
      <c r="G25" s="312"/>
      <c r="H25" s="22">
        <v>1310</v>
      </c>
      <c r="I25" s="313" t="s">
        <v>56</v>
      </c>
      <c r="J25" s="313"/>
      <c r="K25" s="23" t="s">
        <v>57</v>
      </c>
      <c r="L25" s="126">
        <v>2287832.2199999997</v>
      </c>
      <c r="M25" s="25"/>
      <c r="N25" s="26"/>
      <c r="O25" s="27"/>
    </row>
    <row r="26" spans="1:15" ht="71.099999999999994" customHeight="1" outlineLevel="1" x14ac:dyDescent="0.25">
      <c r="A26" s="20" t="s">
        <v>304</v>
      </c>
      <c r="B26" s="21" t="s">
        <v>305</v>
      </c>
      <c r="C26" s="21" t="s">
        <v>291</v>
      </c>
      <c r="D26" s="21" t="s">
        <v>295</v>
      </c>
      <c r="E26" s="22">
        <v>8310</v>
      </c>
      <c r="F26" s="312">
        <v>66192.070000000007</v>
      </c>
      <c r="G26" s="312"/>
      <c r="H26" s="22">
        <v>1310</v>
      </c>
      <c r="I26" s="313" t="s">
        <v>56</v>
      </c>
      <c r="J26" s="313"/>
      <c r="K26" s="23" t="s">
        <v>57</v>
      </c>
      <c r="L26" s="126">
        <v>2354024.2899999996</v>
      </c>
      <c r="M26" s="25"/>
      <c r="N26" s="26"/>
      <c r="O26" s="27"/>
    </row>
    <row r="27" spans="1:15" ht="71.099999999999994" customHeight="1" outlineLevel="1" x14ac:dyDescent="0.25">
      <c r="A27" s="20" t="s">
        <v>304</v>
      </c>
      <c r="B27" s="21" t="s">
        <v>305</v>
      </c>
      <c r="C27" s="21" t="s">
        <v>291</v>
      </c>
      <c r="D27" s="21" t="s">
        <v>306</v>
      </c>
      <c r="E27" s="22">
        <v>8310</v>
      </c>
      <c r="F27" s="312">
        <v>176574.14</v>
      </c>
      <c r="G27" s="312"/>
      <c r="H27" s="22">
        <v>1310</v>
      </c>
      <c r="I27" s="313" t="s">
        <v>56</v>
      </c>
      <c r="J27" s="313"/>
      <c r="K27" s="23" t="s">
        <v>57</v>
      </c>
      <c r="L27" s="126">
        <v>2530598.4299999997</v>
      </c>
      <c r="M27" s="25"/>
      <c r="N27" s="26"/>
      <c r="O27" s="27"/>
    </row>
    <row r="28" spans="1:15" ht="71.099999999999994" customHeight="1" outlineLevel="1" x14ac:dyDescent="0.25">
      <c r="A28" s="20" t="s">
        <v>304</v>
      </c>
      <c r="B28" s="21" t="s">
        <v>305</v>
      </c>
      <c r="C28" s="21" t="s">
        <v>291</v>
      </c>
      <c r="D28" s="21" t="s">
        <v>306</v>
      </c>
      <c r="E28" s="22">
        <v>8310</v>
      </c>
      <c r="F28" s="312">
        <v>176574.14</v>
      </c>
      <c r="G28" s="312"/>
      <c r="H28" s="22">
        <v>1310</v>
      </c>
      <c r="I28" s="313" t="s">
        <v>56</v>
      </c>
      <c r="J28" s="313"/>
      <c r="K28" s="23" t="s">
        <v>57</v>
      </c>
      <c r="L28" s="126">
        <v>2707172.57</v>
      </c>
      <c r="M28" s="25"/>
      <c r="N28" s="26"/>
      <c r="O28" s="27"/>
    </row>
    <row r="29" spans="1:15" ht="83.1" customHeight="1" outlineLevel="1" x14ac:dyDescent="0.25">
      <c r="A29" s="20" t="s">
        <v>307</v>
      </c>
      <c r="B29" s="21" t="s">
        <v>308</v>
      </c>
      <c r="C29" s="21" t="s">
        <v>289</v>
      </c>
      <c r="D29" s="21" t="s">
        <v>290</v>
      </c>
      <c r="E29" s="22">
        <v>8310</v>
      </c>
      <c r="F29" s="312">
        <v>378955.46</v>
      </c>
      <c r="G29" s="312"/>
      <c r="H29" s="22">
        <v>1310</v>
      </c>
      <c r="I29" s="313" t="s">
        <v>56</v>
      </c>
      <c r="J29" s="313"/>
      <c r="K29" s="23" t="s">
        <v>57</v>
      </c>
      <c r="L29" s="126">
        <v>3086128.03</v>
      </c>
      <c r="M29" s="25"/>
      <c r="N29" s="26"/>
      <c r="O29" s="27"/>
    </row>
    <row r="30" spans="1:15" ht="83.1" customHeight="1" outlineLevel="1" x14ac:dyDescent="0.25">
      <c r="A30" s="20" t="s">
        <v>307</v>
      </c>
      <c r="B30" s="21" t="s">
        <v>309</v>
      </c>
      <c r="C30" s="21" t="s">
        <v>310</v>
      </c>
      <c r="D30" s="21" t="s">
        <v>290</v>
      </c>
      <c r="E30" s="22">
        <v>8310</v>
      </c>
      <c r="F30" s="312">
        <v>303164.37</v>
      </c>
      <c r="G30" s="312"/>
      <c r="H30" s="22">
        <v>1310</v>
      </c>
      <c r="I30" s="313" t="s">
        <v>56</v>
      </c>
      <c r="J30" s="313"/>
      <c r="K30" s="23" t="s">
        <v>57</v>
      </c>
      <c r="L30" s="126">
        <v>3389292.4</v>
      </c>
      <c r="M30" s="25"/>
      <c r="N30" s="26"/>
      <c r="O30" s="27"/>
    </row>
    <row r="31" spans="1:15" ht="83.1" customHeight="1" outlineLevel="1" x14ac:dyDescent="0.25">
      <c r="A31" s="20" t="s">
        <v>307</v>
      </c>
      <c r="B31" s="21" t="s">
        <v>309</v>
      </c>
      <c r="C31" s="21" t="s">
        <v>289</v>
      </c>
      <c r="D31" s="21" t="s">
        <v>290</v>
      </c>
      <c r="E31" s="22">
        <v>8310</v>
      </c>
      <c r="F31" s="312">
        <v>606328.73</v>
      </c>
      <c r="G31" s="312"/>
      <c r="H31" s="22">
        <v>1310</v>
      </c>
      <c r="I31" s="313" t="s">
        <v>56</v>
      </c>
      <c r="J31" s="313"/>
      <c r="K31" s="23" t="s">
        <v>57</v>
      </c>
      <c r="L31" s="126">
        <v>3995621.13</v>
      </c>
      <c r="M31" s="25"/>
      <c r="N31" s="26"/>
      <c r="O31" s="27"/>
    </row>
    <row r="32" spans="1:15" ht="83.1" customHeight="1" outlineLevel="1" x14ac:dyDescent="0.25">
      <c r="A32" s="20" t="s">
        <v>307</v>
      </c>
      <c r="B32" s="21" t="s">
        <v>309</v>
      </c>
      <c r="C32" s="21" t="s">
        <v>289</v>
      </c>
      <c r="D32" s="21" t="s">
        <v>290</v>
      </c>
      <c r="E32" s="22">
        <v>8310</v>
      </c>
      <c r="F32" s="312">
        <v>1894777.29</v>
      </c>
      <c r="G32" s="312"/>
      <c r="H32" s="22">
        <v>1310</v>
      </c>
      <c r="I32" s="313" t="s">
        <v>56</v>
      </c>
      <c r="J32" s="313"/>
      <c r="K32" s="23" t="s">
        <v>57</v>
      </c>
      <c r="L32" s="126">
        <v>5890398.4199999999</v>
      </c>
      <c r="M32" s="25"/>
      <c r="N32" s="26"/>
      <c r="O32" s="27"/>
    </row>
    <row r="33" spans="1:15" ht="71.099999999999994" customHeight="1" outlineLevel="1" x14ac:dyDescent="0.25">
      <c r="A33" s="20" t="s">
        <v>307</v>
      </c>
      <c r="B33" s="21" t="s">
        <v>308</v>
      </c>
      <c r="C33" s="21" t="s">
        <v>291</v>
      </c>
      <c r="D33" s="21" t="s">
        <v>295</v>
      </c>
      <c r="E33" s="22">
        <v>8310</v>
      </c>
      <c r="F33" s="312">
        <v>220640.22</v>
      </c>
      <c r="G33" s="312"/>
      <c r="H33" s="22">
        <v>1310</v>
      </c>
      <c r="I33" s="313" t="s">
        <v>56</v>
      </c>
      <c r="J33" s="313"/>
      <c r="K33" s="23" t="s">
        <v>57</v>
      </c>
      <c r="L33" s="126">
        <v>6111038.6399999997</v>
      </c>
      <c r="M33" s="25"/>
      <c r="N33" s="26"/>
      <c r="O33" s="27"/>
    </row>
    <row r="34" spans="1:15" ht="71.099999999999994" customHeight="1" outlineLevel="1" x14ac:dyDescent="0.25">
      <c r="A34" s="20" t="s">
        <v>307</v>
      </c>
      <c r="B34" s="21" t="s">
        <v>308</v>
      </c>
      <c r="C34" s="21" t="s">
        <v>291</v>
      </c>
      <c r="D34" s="21" t="s">
        <v>295</v>
      </c>
      <c r="E34" s="22">
        <v>8310</v>
      </c>
      <c r="F34" s="312">
        <v>110320.11</v>
      </c>
      <c r="G34" s="312"/>
      <c r="H34" s="22">
        <v>1310</v>
      </c>
      <c r="I34" s="313" t="s">
        <v>56</v>
      </c>
      <c r="J34" s="313"/>
      <c r="K34" s="23" t="s">
        <v>57</v>
      </c>
      <c r="L34" s="126">
        <v>6221358.75</v>
      </c>
      <c r="M34" s="25"/>
      <c r="N34" s="26"/>
      <c r="O34" s="27"/>
    </row>
    <row r="35" spans="1:15" ht="71.099999999999994" customHeight="1" outlineLevel="1" x14ac:dyDescent="0.25">
      <c r="A35" s="20" t="s">
        <v>307</v>
      </c>
      <c r="B35" s="21" t="s">
        <v>308</v>
      </c>
      <c r="C35" s="21" t="s">
        <v>291</v>
      </c>
      <c r="D35" s="21" t="s">
        <v>295</v>
      </c>
      <c r="E35" s="22">
        <v>8310</v>
      </c>
      <c r="F35" s="312">
        <v>110320.11</v>
      </c>
      <c r="G35" s="312"/>
      <c r="H35" s="22">
        <v>1310</v>
      </c>
      <c r="I35" s="313" t="s">
        <v>56</v>
      </c>
      <c r="J35" s="313"/>
      <c r="K35" s="23" t="s">
        <v>57</v>
      </c>
      <c r="L35" s="126">
        <v>6331678.8600000003</v>
      </c>
      <c r="M35" s="25"/>
      <c r="N35" s="26"/>
      <c r="O35" s="27"/>
    </row>
    <row r="36" spans="1:15" ht="71.099999999999994" customHeight="1" outlineLevel="1" x14ac:dyDescent="0.25">
      <c r="A36" s="20" t="s">
        <v>307</v>
      </c>
      <c r="B36" s="21" t="s">
        <v>308</v>
      </c>
      <c r="C36" s="21" t="s">
        <v>291</v>
      </c>
      <c r="D36" s="21" t="s">
        <v>306</v>
      </c>
      <c r="E36" s="22">
        <v>8310</v>
      </c>
      <c r="F36" s="312">
        <v>706296.57</v>
      </c>
      <c r="G36" s="312"/>
      <c r="H36" s="22">
        <v>1310</v>
      </c>
      <c r="I36" s="313" t="s">
        <v>56</v>
      </c>
      <c r="J36" s="313"/>
      <c r="K36" s="23" t="s">
        <v>57</v>
      </c>
      <c r="L36" s="126">
        <v>7037975.4300000006</v>
      </c>
      <c r="M36" s="25"/>
      <c r="N36" s="26"/>
      <c r="O36" s="27"/>
    </row>
    <row r="37" spans="1:15" ht="71.099999999999994" customHeight="1" outlineLevel="1" x14ac:dyDescent="0.25">
      <c r="A37" s="20" t="s">
        <v>307</v>
      </c>
      <c r="B37" s="21" t="s">
        <v>308</v>
      </c>
      <c r="C37" s="21" t="s">
        <v>291</v>
      </c>
      <c r="D37" s="21" t="s">
        <v>306</v>
      </c>
      <c r="E37" s="22">
        <v>8310</v>
      </c>
      <c r="F37" s="312">
        <v>247203.8</v>
      </c>
      <c r="G37" s="312"/>
      <c r="H37" s="22">
        <v>1310</v>
      </c>
      <c r="I37" s="313" t="s">
        <v>56</v>
      </c>
      <c r="J37" s="313"/>
      <c r="K37" s="23" t="s">
        <v>57</v>
      </c>
      <c r="L37" s="126">
        <v>7285179.2300000004</v>
      </c>
      <c r="M37" s="25"/>
      <c r="N37" s="26"/>
      <c r="O37" s="27"/>
    </row>
    <row r="38" spans="1:15" ht="71.099999999999994" customHeight="1" outlineLevel="1" x14ac:dyDescent="0.25">
      <c r="A38" s="20" t="s">
        <v>307</v>
      </c>
      <c r="B38" s="21" t="s">
        <v>308</v>
      </c>
      <c r="C38" s="21" t="s">
        <v>291</v>
      </c>
      <c r="D38" s="21" t="s">
        <v>306</v>
      </c>
      <c r="E38" s="22">
        <v>8310</v>
      </c>
      <c r="F38" s="312">
        <v>247203.8</v>
      </c>
      <c r="G38" s="312"/>
      <c r="H38" s="22">
        <v>1310</v>
      </c>
      <c r="I38" s="313" t="s">
        <v>56</v>
      </c>
      <c r="J38" s="313"/>
      <c r="K38" s="23" t="s">
        <v>57</v>
      </c>
      <c r="L38" s="126">
        <v>7532383.0300000003</v>
      </c>
      <c r="M38" s="25"/>
      <c r="N38" s="26"/>
      <c r="O38" s="27"/>
    </row>
    <row r="39" spans="1:15" ht="71.099999999999994" customHeight="1" outlineLevel="1" x14ac:dyDescent="0.25">
      <c r="A39" s="20" t="s">
        <v>307</v>
      </c>
      <c r="B39" s="21" t="s">
        <v>308</v>
      </c>
      <c r="C39" s="21" t="s">
        <v>291</v>
      </c>
      <c r="D39" s="21" t="s">
        <v>306</v>
      </c>
      <c r="E39" s="22">
        <v>8310</v>
      </c>
      <c r="F39" s="312">
        <v>211888.97</v>
      </c>
      <c r="G39" s="312"/>
      <c r="H39" s="22">
        <v>1310</v>
      </c>
      <c r="I39" s="313" t="s">
        <v>56</v>
      </c>
      <c r="J39" s="313"/>
      <c r="K39" s="23" t="s">
        <v>57</v>
      </c>
      <c r="L39" s="126">
        <v>7744272</v>
      </c>
      <c r="M39" s="25"/>
      <c r="N39" s="26"/>
      <c r="O39" s="27"/>
    </row>
    <row r="40" spans="1:15" ht="71.099999999999994" customHeight="1" outlineLevel="1" x14ac:dyDescent="0.25">
      <c r="A40" s="20" t="s">
        <v>307</v>
      </c>
      <c r="B40" s="21" t="s">
        <v>308</v>
      </c>
      <c r="C40" s="21" t="s">
        <v>291</v>
      </c>
      <c r="D40" s="21" t="s">
        <v>302</v>
      </c>
      <c r="E40" s="22">
        <v>8310</v>
      </c>
      <c r="F40" s="312">
        <v>323560.44</v>
      </c>
      <c r="G40" s="312"/>
      <c r="H40" s="22">
        <v>1310</v>
      </c>
      <c r="I40" s="313" t="s">
        <v>56</v>
      </c>
      <c r="J40" s="313"/>
      <c r="K40" s="23" t="s">
        <v>57</v>
      </c>
      <c r="L40" s="126">
        <v>8067832.4400000004</v>
      </c>
      <c r="M40" s="25"/>
      <c r="N40" s="26"/>
      <c r="O40" s="27"/>
    </row>
    <row r="41" spans="1:15" ht="71.099999999999994" customHeight="1" outlineLevel="1" x14ac:dyDescent="0.25">
      <c r="A41" s="20" t="s">
        <v>307</v>
      </c>
      <c r="B41" s="21" t="s">
        <v>308</v>
      </c>
      <c r="C41" s="21" t="s">
        <v>291</v>
      </c>
      <c r="D41" s="21" t="s">
        <v>311</v>
      </c>
      <c r="E41" s="22">
        <v>8310</v>
      </c>
      <c r="F41" s="312">
        <v>39182.71</v>
      </c>
      <c r="G41" s="312"/>
      <c r="H41" s="22">
        <v>1310</v>
      </c>
      <c r="I41" s="313" t="s">
        <v>56</v>
      </c>
      <c r="J41" s="313"/>
      <c r="K41" s="23" t="s">
        <v>57</v>
      </c>
      <c r="L41" s="126">
        <v>8107015.1500000004</v>
      </c>
      <c r="M41" s="25"/>
      <c r="N41" s="26"/>
      <c r="O41" s="27"/>
    </row>
    <row r="42" spans="1:15" ht="71.099999999999994" customHeight="1" outlineLevel="1" x14ac:dyDescent="0.25">
      <c r="A42" s="20" t="s">
        <v>307</v>
      </c>
      <c r="B42" s="21" t="s">
        <v>308</v>
      </c>
      <c r="C42" s="21" t="s">
        <v>291</v>
      </c>
      <c r="D42" s="21" t="s">
        <v>311</v>
      </c>
      <c r="E42" s="22">
        <v>8310</v>
      </c>
      <c r="F42" s="312">
        <v>39182.71</v>
      </c>
      <c r="G42" s="312"/>
      <c r="H42" s="22">
        <v>1310</v>
      </c>
      <c r="I42" s="313" t="s">
        <v>56</v>
      </c>
      <c r="J42" s="313"/>
      <c r="K42" s="23" t="s">
        <v>57</v>
      </c>
      <c r="L42" s="126">
        <v>8146197.8600000003</v>
      </c>
      <c r="M42" s="25"/>
      <c r="N42" s="26"/>
      <c r="O42" s="27"/>
    </row>
    <row r="43" spans="1:15" ht="71.099999999999994" customHeight="1" outlineLevel="1" x14ac:dyDescent="0.25">
      <c r="A43" s="20" t="s">
        <v>307</v>
      </c>
      <c r="B43" s="21" t="s">
        <v>308</v>
      </c>
      <c r="C43" s="21" t="s">
        <v>291</v>
      </c>
      <c r="D43" s="21" t="s">
        <v>311</v>
      </c>
      <c r="E43" s="22">
        <v>8310</v>
      </c>
      <c r="F43" s="312">
        <v>19591.36</v>
      </c>
      <c r="G43" s="312"/>
      <c r="H43" s="22">
        <v>1310</v>
      </c>
      <c r="I43" s="313" t="s">
        <v>56</v>
      </c>
      <c r="J43" s="313"/>
      <c r="K43" s="23" t="s">
        <v>57</v>
      </c>
      <c r="L43" s="126">
        <v>8165789.2200000007</v>
      </c>
      <c r="M43" s="25"/>
      <c r="N43" s="26"/>
      <c r="O43" s="27"/>
    </row>
    <row r="44" spans="1:15" ht="71.099999999999994" customHeight="1" outlineLevel="1" x14ac:dyDescent="0.25">
      <c r="A44" s="20" t="s">
        <v>307</v>
      </c>
      <c r="B44" s="21" t="s">
        <v>308</v>
      </c>
      <c r="C44" s="21" t="s">
        <v>291</v>
      </c>
      <c r="D44" s="21" t="s">
        <v>312</v>
      </c>
      <c r="E44" s="22">
        <v>8310</v>
      </c>
      <c r="F44" s="312">
        <v>44780.24</v>
      </c>
      <c r="G44" s="312"/>
      <c r="H44" s="22">
        <v>1310</v>
      </c>
      <c r="I44" s="313" t="s">
        <v>56</v>
      </c>
      <c r="J44" s="313"/>
      <c r="K44" s="23" t="s">
        <v>57</v>
      </c>
      <c r="L44" s="126">
        <v>8210569.4600000009</v>
      </c>
      <c r="M44" s="25"/>
      <c r="N44" s="26"/>
      <c r="O44" s="27"/>
    </row>
    <row r="45" spans="1:15" ht="71.099999999999994" customHeight="1" outlineLevel="1" x14ac:dyDescent="0.25">
      <c r="A45" s="20" t="s">
        <v>307</v>
      </c>
      <c r="B45" s="21" t="s">
        <v>308</v>
      </c>
      <c r="C45" s="21" t="s">
        <v>291</v>
      </c>
      <c r="D45" s="21" t="s">
        <v>312</v>
      </c>
      <c r="E45" s="22">
        <v>8310</v>
      </c>
      <c r="F45" s="312">
        <v>44780.25</v>
      </c>
      <c r="G45" s="312"/>
      <c r="H45" s="22">
        <v>1310</v>
      </c>
      <c r="I45" s="313" t="s">
        <v>56</v>
      </c>
      <c r="J45" s="313"/>
      <c r="K45" s="23" t="s">
        <v>57</v>
      </c>
      <c r="L45" s="126">
        <v>8255349.7100000009</v>
      </c>
      <c r="M45" s="25"/>
      <c r="N45" s="26"/>
      <c r="O45" s="27"/>
    </row>
    <row r="46" spans="1:15" ht="71.099999999999994" customHeight="1" outlineLevel="1" x14ac:dyDescent="0.25">
      <c r="A46" s="20" t="s">
        <v>307</v>
      </c>
      <c r="B46" s="21" t="s">
        <v>308</v>
      </c>
      <c r="C46" s="21" t="s">
        <v>291</v>
      </c>
      <c r="D46" s="21" t="s">
        <v>312</v>
      </c>
      <c r="E46" s="22">
        <v>8310</v>
      </c>
      <c r="F46" s="312">
        <v>40302.22</v>
      </c>
      <c r="G46" s="312"/>
      <c r="H46" s="22">
        <v>1310</v>
      </c>
      <c r="I46" s="313" t="s">
        <v>56</v>
      </c>
      <c r="J46" s="313"/>
      <c r="K46" s="23" t="s">
        <v>57</v>
      </c>
      <c r="L46" s="126">
        <v>8295651.9300000006</v>
      </c>
      <c r="M46" s="25"/>
      <c r="N46" s="26"/>
      <c r="O46" s="27"/>
    </row>
    <row r="47" spans="1:15" ht="71.099999999999994" customHeight="1" outlineLevel="1" x14ac:dyDescent="0.25">
      <c r="A47" s="20" t="s">
        <v>313</v>
      </c>
      <c r="B47" s="21" t="s">
        <v>314</v>
      </c>
      <c r="C47" s="21" t="s">
        <v>291</v>
      </c>
      <c r="D47" s="21" t="s">
        <v>295</v>
      </c>
      <c r="E47" s="22">
        <v>8310</v>
      </c>
      <c r="F47" s="312">
        <v>132384.13</v>
      </c>
      <c r="G47" s="312"/>
      <c r="H47" s="22">
        <v>1310</v>
      </c>
      <c r="I47" s="313" t="s">
        <v>56</v>
      </c>
      <c r="J47" s="313"/>
      <c r="K47" s="23" t="s">
        <v>57</v>
      </c>
      <c r="L47" s="126">
        <v>8428036.0600000005</v>
      </c>
      <c r="M47" s="25"/>
      <c r="N47" s="26"/>
      <c r="O47" s="27"/>
    </row>
    <row r="48" spans="1:15" ht="71.099999999999994" customHeight="1" outlineLevel="1" x14ac:dyDescent="0.25">
      <c r="A48" s="20" t="s">
        <v>313</v>
      </c>
      <c r="B48" s="21" t="s">
        <v>314</v>
      </c>
      <c r="C48" s="21" t="s">
        <v>291</v>
      </c>
      <c r="D48" s="21" t="s">
        <v>295</v>
      </c>
      <c r="E48" s="22">
        <v>8310</v>
      </c>
      <c r="F48" s="312">
        <v>88256.09</v>
      </c>
      <c r="G48" s="312"/>
      <c r="H48" s="22">
        <v>1310</v>
      </c>
      <c r="I48" s="313" t="s">
        <v>56</v>
      </c>
      <c r="J48" s="313"/>
      <c r="K48" s="23" t="s">
        <v>57</v>
      </c>
      <c r="L48" s="126">
        <v>8516292.1500000004</v>
      </c>
      <c r="M48" s="25"/>
      <c r="N48" s="26"/>
      <c r="O48" s="27"/>
    </row>
    <row r="49" spans="1:15" ht="59.1" customHeight="1" outlineLevel="1" x14ac:dyDescent="0.25">
      <c r="A49" s="20" t="s">
        <v>313</v>
      </c>
      <c r="B49" s="21" t="s">
        <v>314</v>
      </c>
      <c r="C49" s="21" t="s">
        <v>297</v>
      </c>
      <c r="D49" s="21" t="s">
        <v>315</v>
      </c>
      <c r="E49" s="22">
        <v>8310</v>
      </c>
      <c r="F49" s="312">
        <v>65308.09</v>
      </c>
      <c r="G49" s="312"/>
      <c r="H49" s="22">
        <v>1310</v>
      </c>
      <c r="I49" s="313" t="s">
        <v>56</v>
      </c>
      <c r="J49" s="313"/>
      <c r="K49" s="23" t="s">
        <v>57</v>
      </c>
      <c r="L49" s="126">
        <v>8581600.2400000002</v>
      </c>
      <c r="M49" s="25"/>
      <c r="N49" s="26"/>
      <c r="O49" s="27"/>
    </row>
    <row r="50" spans="1:15" ht="59.1" customHeight="1" outlineLevel="1" x14ac:dyDescent="0.25">
      <c r="A50" s="20" t="s">
        <v>313</v>
      </c>
      <c r="B50" s="21" t="s">
        <v>314</v>
      </c>
      <c r="C50" s="21" t="s">
        <v>297</v>
      </c>
      <c r="D50" s="21" t="s">
        <v>316</v>
      </c>
      <c r="E50" s="22">
        <v>8310</v>
      </c>
      <c r="F50" s="312">
        <v>259300</v>
      </c>
      <c r="G50" s="312"/>
      <c r="H50" s="22">
        <v>1310</v>
      </c>
      <c r="I50" s="313" t="s">
        <v>56</v>
      </c>
      <c r="J50" s="313"/>
      <c r="K50" s="23" t="s">
        <v>57</v>
      </c>
      <c r="L50" s="126">
        <v>8840900.2400000002</v>
      </c>
      <c r="M50" s="25"/>
      <c r="N50" s="26"/>
      <c r="O50" s="27"/>
    </row>
    <row r="51" spans="1:15" ht="83.1" customHeight="1" outlineLevel="1" x14ac:dyDescent="0.25">
      <c r="A51" s="20" t="s">
        <v>313</v>
      </c>
      <c r="B51" s="21" t="s">
        <v>314</v>
      </c>
      <c r="C51" s="21" t="s">
        <v>291</v>
      </c>
      <c r="D51" s="21" t="s">
        <v>292</v>
      </c>
      <c r="E51" s="22">
        <v>8310</v>
      </c>
      <c r="F51" s="312">
        <v>115300.28</v>
      </c>
      <c r="G51" s="312"/>
      <c r="H51" s="22">
        <v>1310</v>
      </c>
      <c r="I51" s="313" t="s">
        <v>56</v>
      </c>
      <c r="J51" s="313"/>
      <c r="K51" s="23" t="s">
        <v>57</v>
      </c>
      <c r="L51" s="126">
        <v>8956200.5199999996</v>
      </c>
      <c r="M51" s="25"/>
      <c r="N51" s="26"/>
      <c r="O51" s="27"/>
    </row>
    <row r="52" spans="1:15" ht="83.1" customHeight="1" outlineLevel="1" x14ac:dyDescent="0.25">
      <c r="A52" s="20" t="s">
        <v>313</v>
      </c>
      <c r="B52" s="21" t="s">
        <v>314</v>
      </c>
      <c r="C52" s="21" t="s">
        <v>291</v>
      </c>
      <c r="D52" s="21" t="s">
        <v>292</v>
      </c>
      <c r="E52" s="22">
        <v>8310</v>
      </c>
      <c r="F52" s="312">
        <v>115300.28</v>
      </c>
      <c r="G52" s="312"/>
      <c r="H52" s="22">
        <v>1310</v>
      </c>
      <c r="I52" s="313" t="s">
        <v>56</v>
      </c>
      <c r="J52" s="313"/>
      <c r="K52" s="23" t="s">
        <v>57</v>
      </c>
      <c r="L52" s="126">
        <v>9071500.7999999989</v>
      </c>
      <c r="M52" s="25"/>
      <c r="N52" s="26"/>
      <c r="O52" s="27"/>
    </row>
    <row r="53" spans="1:15" ht="71.099999999999994" customHeight="1" outlineLevel="1" x14ac:dyDescent="0.25">
      <c r="A53" s="20" t="s">
        <v>313</v>
      </c>
      <c r="B53" s="21" t="s">
        <v>314</v>
      </c>
      <c r="C53" s="21" t="s">
        <v>291</v>
      </c>
      <c r="D53" s="21" t="s">
        <v>293</v>
      </c>
      <c r="E53" s="22">
        <v>8310</v>
      </c>
      <c r="F53" s="312">
        <v>43329</v>
      </c>
      <c r="G53" s="312"/>
      <c r="H53" s="22">
        <v>1310</v>
      </c>
      <c r="I53" s="313" t="s">
        <v>56</v>
      </c>
      <c r="J53" s="313"/>
      <c r="K53" s="23" t="s">
        <v>57</v>
      </c>
      <c r="L53" s="126">
        <v>9114829.7999999989</v>
      </c>
      <c r="M53" s="25"/>
      <c r="N53" s="26"/>
      <c r="O53" s="27"/>
    </row>
    <row r="54" spans="1:15" ht="71.099999999999994" customHeight="1" outlineLevel="1" x14ac:dyDescent="0.25">
      <c r="A54" s="20" t="s">
        <v>313</v>
      </c>
      <c r="B54" s="21" t="s">
        <v>314</v>
      </c>
      <c r="C54" s="21" t="s">
        <v>291</v>
      </c>
      <c r="D54" s="21" t="s">
        <v>293</v>
      </c>
      <c r="E54" s="22">
        <v>8310</v>
      </c>
      <c r="F54" s="312">
        <v>43329</v>
      </c>
      <c r="G54" s="312"/>
      <c r="H54" s="22">
        <v>1310</v>
      </c>
      <c r="I54" s="313" t="s">
        <v>56</v>
      </c>
      <c r="J54" s="313"/>
      <c r="K54" s="23" t="s">
        <v>57</v>
      </c>
      <c r="L54" s="126">
        <v>9158158.7999999989</v>
      </c>
      <c r="M54" s="25"/>
      <c r="N54" s="26"/>
      <c r="O54" s="27"/>
    </row>
    <row r="55" spans="1:15" ht="83.1" customHeight="1" outlineLevel="1" x14ac:dyDescent="0.25">
      <c r="A55" s="20" t="s">
        <v>313</v>
      </c>
      <c r="B55" s="21" t="s">
        <v>314</v>
      </c>
      <c r="C55" s="21" t="s">
        <v>291</v>
      </c>
      <c r="D55" s="21" t="s">
        <v>294</v>
      </c>
      <c r="E55" s="22">
        <v>8310</v>
      </c>
      <c r="F55" s="312">
        <v>151164.85</v>
      </c>
      <c r="G55" s="312"/>
      <c r="H55" s="22">
        <v>1310</v>
      </c>
      <c r="I55" s="313" t="s">
        <v>56</v>
      </c>
      <c r="J55" s="313"/>
      <c r="K55" s="23" t="s">
        <v>57</v>
      </c>
      <c r="L55" s="126">
        <v>9309323.6499999985</v>
      </c>
      <c r="M55" s="25"/>
      <c r="N55" s="26"/>
      <c r="O55" s="27"/>
    </row>
    <row r="56" spans="1:15" ht="95.1" customHeight="1" outlineLevel="1" x14ac:dyDescent="0.25">
      <c r="A56" s="20" t="s">
        <v>313</v>
      </c>
      <c r="B56" s="21" t="s">
        <v>314</v>
      </c>
      <c r="C56" s="21" t="s">
        <v>291</v>
      </c>
      <c r="D56" s="21" t="s">
        <v>317</v>
      </c>
      <c r="E56" s="22">
        <v>8310</v>
      </c>
      <c r="F56" s="312">
        <v>715000</v>
      </c>
      <c r="G56" s="312"/>
      <c r="H56" s="22">
        <v>1310</v>
      </c>
      <c r="I56" s="313" t="s">
        <v>56</v>
      </c>
      <c r="J56" s="313"/>
      <c r="K56" s="23" t="s">
        <v>57</v>
      </c>
      <c r="L56" s="126">
        <v>10024323.649999999</v>
      </c>
      <c r="M56" s="25"/>
      <c r="N56" s="26"/>
      <c r="O56" s="27"/>
    </row>
    <row r="57" spans="1:15" ht="95.1" customHeight="1" outlineLevel="1" x14ac:dyDescent="0.25">
      <c r="A57" s="20" t="s">
        <v>313</v>
      </c>
      <c r="B57" s="21" t="s">
        <v>318</v>
      </c>
      <c r="C57" s="21" t="s">
        <v>289</v>
      </c>
      <c r="D57" s="21" t="s">
        <v>290</v>
      </c>
      <c r="E57" s="22">
        <v>8310</v>
      </c>
      <c r="F57" s="312">
        <v>341059.91</v>
      </c>
      <c r="G57" s="312"/>
      <c r="H57" s="22">
        <v>1310</v>
      </c>
      <c r="I57" s="313" t="s">
        <v>56</v>
      </c>
      <c r="J57" s="313"/>
      <c r="K57" s="23" t="s">
        <v>57</v>
      </c>
      <c r="L57" s="126">
        <v>10365383.559999999</v>
      </c>
      <c r="M57" s="25"/>
      <c r="N57" s="26"/>
      <c r="O57" s="27"/>
    </row>
    <row r="58" spans="1:15" ht="95.1" customHeight="1" outlineLevel="1" x14ac:dyDescent="0.25">
      <c r="A58" s="20" t="s">
        <v>313</v>
      </c>
      <c r="B58" s="21" t="s">
        <v>318</v>
      </c>
      <c r="C58" s="21" t="s">
        <v>289</v>
      </c>
      <c r="D58" s="21" t="s">
        <v>290</v>
      </c>
      <c r="E58" s="22">
        <v>8310</v>
      </c>
      <c r="F58" s="312">
        <v>454746.55</v>
      </c>
      <c r="G58" s="312"/>
      <c r="H58" s="22">
        <v>1310</v>
      </c>
      <c r="I58" s="313" t="s">
        <v>56</v>
      </c>
      <c r="J58" s="313"/>
      <c r="K58" s="23" t="s">
        <v>57</v>
      </c>
      <c r="L58" s="126">
        <v>10820130.109999999</v>
      </c>
      <c r="M58" s="25"/>
      <c r="N58" s="26"/>
      <c r="O58" s="27"/>
    </row>
    <row r="59" spans="1:15" ht="95.1" customHeight="1" outlineLevel="1" x14ac:dyDescent="0.25">
      <c r="A59" s="20" t="s">
        <v>313</v>
      </c>
      <c r="B59" s="21" t="s">
        <v>318</v>
      </c>
      <c r="C59" s="21" t="s">
        <v>319</v>
      </c>
      <c r="D59" s="21" t="s">
        <v>320</v>
      </c>
      <c r="E59" s="22">
        <v>8310</v>
      </c>
      <c r="F59" s="312">
        <v>2099073.9900000002</v>
      </c>
      <c r="G59" s="312"/>
      <c r="H59" s="22">
        <v>1310</v>
      </c>
      <c r="I59" s="313" t="s">
        <v>56</v>
      </c>
      <c r="J59" s="313"/>
      <c r="K59" s="23" t="s">
        <v>57</v>
      </c>
      <c r="L59" s="126">
        <v>12919204.1</v>
      </c>
      <c r="M59" s="25"/>
      <c r="N59" s="26"/>
      <c r="O59" s="27"/>
    </row>
    <row r="60" spans="1:15" ht="95.1" customHeight="1" outlineLevel="1" x14ac:dyDescent="0.25">
      <c r="A60" s="20" t="s">
        <v>313</v>
      </c>
      <c r="B60" s="21" t="s">
        <v>318</v>
      </c>
      <c r="C60" s="21" t="s">
        <v>319</v>
      </c>
      <c r="D60" s="21" t="s">
        <v>321</v>
      </c>
      <c r="E60" s="22">
        <v>8310</v>
      </c>
      <c r="F60" s="312">
        <v>2471526.7000000002</v>
      </c>
      <c r="G60" s="312"/>
      <c r="H60" s="22">
        <v>1310</v>
      </c>
      <c r="I60" s="313" t="s">
        <v>56</v>
      </c>
      <c r="J60" s="313"/>
      <c r="K60" s="23" t="s">
        <v>57</v>
      </c>
      <c r="L60" s="126">
        <v>15390730.800000001</v>
      </c>
      <c r="M60" s="25"/>
      <c r="N60" s="26"/>
      <c r="O60" s="27"/>
    </row>
    <row r="61" spans="1:15" ht="95.1" customHeight="1" outlineLevel="1" x14ac:dyDescent="0.25">
      <c r="A61" s="20" t="s">
        <v>322</v>
      </c>
      <c r="B61" s="21" t="s">
        <v>323</v>
      </c>
      <c r="C61" s="21" t="s">
        <v>297</v>
      </c>
      <c r="D61" s="21" t="s">
        <v>324</v>
      </c>
      <c r="E61" s="22">
        <v>8310</v>
      </c>
      <c r="F61" s="312">
        <v>866035.8</v>
      </c>
      <c r="G61" s="312"/>
      <c r="H61" s="22">
        <v>1310</v>
      </c>
      <c r="I61" s="313" t="s">
        <v>56</v>
      </c>
      <c r="J61" s="313"/>
      <c r="K61" s="23" t="s">
        <v>57</v>
      </c>
      <c r="L61" s="126">
        <v>16256766.600000001</v>
      </c>
      <c r="M61" s="25"/>
      <c r="N61" s="26"/>
      <c r="O61" s="27"/>
    </row>
    <row r="62" spans="1:15" ht="95.1" customHeight="1" outlineLevel="1" x14ac:dyDescent="0.25">
      <c r="A62" s="20" t="s">
        <v>322</v>
      </c>
      <c r="B62" s="21" t="s">
        <v>325</v>
      </c>
      <c r="C62" s="21" t="s">
        <v>289</v>
      </c>
      <c r="D62" s="21" t="s">
        <v>290</v>
      </c>
      <c r="E62" s="22">
        <v>8310</v>
      </c>
      <c r="F62" s="312">
        <v>1743195.11</v>
      </c>
      <c r="G62" s="312"/>
      <c r="H62" s="22">
        <v>1310</v>
      </c>
      <c r="I62" s="313" t="s">
        <v>56</v>
      </c>
      <c r="J62" s="313"/>
      <c r="K62" s="23" t="s">
        <v>57</v>
      </c>
      <c r="L62" s="126">
        <v>17999961.710000001</v>
      </c>
      <c r="M62" s="25"/>
      <c r="N62" s="26"/>
      <c r="O62" s="27"/>
    </row>
    <row r="63" spans="1:15" ht="95.1" customHeight="1" outlineLevel="1" x14ac:dyDescent="0.25">
      <c r="A63" s="20" t="s">
        <v>322</v>
      </c>
      <c r="B63" s="21" t="s">
        <v>325</v>
      </c>
      <c r="C63" s="21" t="s">
        <v>289</v>
      </c>
      <c r="D63" s="21" t="s">
        <v>290</v>
      </c>
      <c r="E63" s="22">
        <v>8310</v>
      </c>
      <c r="F63" s="312">
        <v>378955.46</v>
      </c>
      <c r="G63" s="312"/>
      <c r="H63" s="22">
        <v>1310</v>
      </c>
      <c r="I63" s="313" t="s">
        <v>56</v>
      </c>
      <c r="J63" s="313"/>
      <c r="K63" s="23" t="s">
        <v>57</v>
      </c>
      <c r="L63" s="126">
        <v>18378917.170000002</v>
      </c>
      <c r="M63" s="25"/>
      <c r="N63" s="26"/>
      <c r="O63" s="27"/>
    </row>
    <row r="64" spans="1:15" ht="95.1" customHeight="1" outlineLevel="1" x14ac:dyDescent="0.25">
      <c r="A64" s="20" t="s">
        <v>322</v>
      </c>
      <c r="B64" s="21" t="s">
        <v>325</v>
      </c>
      <c r="C64" s="21" t="s">
        <v>289</v>
      </c>
      <c r="D64" s="21" t="s">
        <v>290</v>
      </c>
      <c r="E64" s="22">
        <v>8310</v>
      </c>
      <c r="F64" s="312">
        <v>757910.92</v>
      </c>
      <c r="G64" s="312"/>
      <c r="H64" s="22">
        <v>1310</v>
      </c>
      <c r="I64" s="313" t="s">
        <v>56</v>
      </c>
      <c r="J64" s="313"/>
      <c r="K64" s="23" t="s">
        <v>57</v>
      </c>
      <c r="L64" s="126">
        <v>19136828.090000004</v>
      </c>
      <c r="M64" s="25"/>
      <c r="N64" s="26"/>
      <c r="O64" s="27"/>
    </row>
    <row r="65" spans="1:15" ht="59.1" customHeight="1" outlineLevel="1" x14ac:dyDescent="0.25">
      <c r="A65" s="20" t="s">
        <v>322</v>
      </c>
      <c r="B65" s="21" t="s">
        <v>326</v>
      </c>
      <c r="C65" s="21" t="s">
        <v>327</v>
      </c>
      <c r="D65" s="21" t="s">
        <v>328</v>
      </c>
      <c r="E65" s="22">
        <v>8310</v>
      </c>
      <c r="F65" s="312">
        <v>644347.62</v>
      </c>
      <c r="G65" s="312"/>
      <c r="H65" s="22">
        <v>1310</v>
      </c>
      <c r="I65" s="313" t="s">
        <v>56</v>
      </c>
      <c r="J65" s="313"/>
      <c r="K65" s="23" t="s">
        <v>57</v>
      </c>
      <c r="L65" s="126">
        <v>19781175.710000005</v>
      </c>
      <c r="M65" s="25"/>
      <c r="N65" s="26"/>
      <c r="O65" s="27"/>
    </row>
    <row r="66" spans="1:15" ht="83.1" customHeight="1" outlineLevel="1" x14ac:dyDescent="0.25">
      <c r="A66" s="20" t="s">
        <v>322</v>
      </c>
      <c r="B66" s="21" t="s">
        <v>326</v>
      </c>
      <c r="C66" s="21" t="s">
        <v>289</v>
      </c>
      <c r="D66" s="21" t="s">
        <v>290</v>
      </c>
      <c r="E66" s="22">
        <v>8310</v>
      </c>
      <c r="F66" s="312">
        <v>121265.75</v>
      </c>
      <c r="G66" s="312"/>
      <c r="H66" s="22">
        <v>1310</v>
      </c>
      <c r="I66" s="313" t="s">
        <v>56</v>
      </c>
      <c r="J66" s="313"/>
      <c r="K66" s="23" t="s">
        <v>57</v>
      </c>
      <c r="L66" s="126">
        <v>19902441.460000005</v>
      </c>
      <c r="M66" s="25"/>
      <c r="N66" s="26"/>
      <c r="O66" s="27"/>
    </row>
    <row r="67" spans="1:15" ht="83.1" customHeight="1" outlineLevel="1" x14ac:dyDescent="0.25">
      <c r="A67" s="20" t="s">
        <v>322</v>
      </c>
      <c r="B67" s="21" t="s">
        <v>326</v>
      </c>
      <c r="C67" s="21" t="s">
        <v>289</v>
      </c>
      <c r="D67" s="21" t="s">
        <v>290</v>
      </c>
      <c r="E67" s="22">
        <v>8310</v>
      </c>
      <c r="F67" s="312">
        <v>106107.53</v>
      </c>
      <c r="G67" s="312"/>
      <c r="H67" s="22">
        <v>1310</v>
      </c>
      <c r="I67" s="313" t="s">
        <v>56</v>
      </c>
      <c r="J67" s="313"/>
      <c r="K67" s="23" t="s">
        <v>57</v>
      </c>
      <c r="L67" s="126">
        <v>20008548.990000006</v>
      </c>
      <c r="M67" s="25"/>
      <c r="N67" s="26"/>
      <c r="O67" s="27"/>
    </row>
    <row r="68" spans="1:15" ht="83.1" customHeight="1" outlineLevel="1" x14ac:dyDescent="0.25">
      <c r="A68" s="20" t="s">
        <v>322</v>
      </c>
      <c r="B68" s="21" t="s">
        <v>326</v>
      </c>
      <c r="C68" s="21" t="s">
        <v>289</v>
      </c>
      <c r="D68" s="21" t="s">
        <v>290</v>
      </c>
      <c r="E68" s="22">
        <v>8310</v>
      </c>
      <c r="F68" s="312">
        <v>113686.64</v>
      </c>
      <c r="G68" s="312"/>
      <c r="H68" s="22">
        <v>1310</v>
      </c>
      <c r="I68" s="313" t="s">
        <v>56</v>
      </c>
      <c r="J68" s="313"/>
      <c r="K68" s="23" t="s">
        <v>57</v>
      </c>
      <c r="L68" s="126">
        <v>20122235.630000006</v>
      </c>
      <c r="M68" s="25"/>
      <c r="N68" s="26"/>
      <c r="O68" s="27"/>
    </row>
    <row r="69" spans="1:15" ht="83.1" customHeight="1" outlineLevel="1" x14ac:dyDescent="0.25">
      <c r="A69" s="20" t="s">
        <v>322</v>
      </c>
      <c r="B69" s="21" t="s">
        <v>326</v>
      </c>
      <c r="C69" s="21" t="s">
        <v>289</v>
      </c>
      <c r="D69" s="21" t="s">
        <v>290</v>
      </c>
      <c r="E69" s="22">
        <v>8310</v>
      </c>
      <c r="F69" s="312">
        <v>113686.64</v>
      </c>
      <c r="G69" s="312"/>
      <c r="H69" s="22">
        <v>1310</v>
      </c>
      <c r="I69" s="313" t="s">
        <v>56</v>
      </c>
      <c r="J69" s="313"/>
      <c r="K69" s="23" t="s">
        <v>57</v>
      </c>
      <c r="L69" s="126">
        <v>20235922.270000007</v>
      </c>
      <c r="M69" s="25"/>
      <c r="N69" s="26"/>
      <c r="O69" s="27"/>
    </row>
    <row r="70" spans="1:15" ht="83.1" customHeight="1" outlineLevel="1" x14ac:dyDescent="0.25">
      <c r="A70" s="20" t="s">
        <v>322</v>
      </c>
      <c r="B70" s="21" t="s">
        <v>326</v>
      </c>
      <c r="C70" s="21" t="s">
        <v>289</v>
      </c>
      <c r="D70" s="21" t="s">
        <v>290</v>
      </c>
      <c r="E70" s="22">
        <v>8310</v>
      </c>
      <c r="F70" s="312">
        <v>227373.27</v>
      </c>
      <c r="G70" s="312"/>
      <c r="H70" s="22">
        <v>1310</v>
      </c>
      <c r="I70" s="313" t="s">
        <v>56</v>
      </c>
      <c r="J70" s="313"/>
      <c r="K70" s="23" t="s">
        <v>57</v>
      </c>
      <c r="L70" s="126">
        <v>20463295.540000007</v>
      </c>
      <c r="M70" s="25"/>
      <c r="N70" s="26"/>
      <c r="O70" s="27"/>
    </row>
    <row r="71" spans="1:15" ht="83.1" customHeight="1" outlineLevel="1" x14ac:dyDescent="0.25">
      <c r="A71" s="20" t="s">
        <v>322</v>
      </c>
      <c r="B71" s="21" t="s">
        <v>326</v>
      </c>
      <c r="C71" s="21" t="s">
        <v>289</v>
      </c>
      <c r="D71" s="21" t="s">
        <v>290</v>
      </c>
      <c r="E71" s="22">
        <v>8310</v>
      </c>
      <c r="F71" s="312">
        <v>75791.09</v>
      </c>
      <c r="G71" s="312"/>
      <c r="H71" s="22">
        <v>1310</v>
      </c>
      <c r="I71" s="313" t="s">
        <v>56</v>
      </c>
      <c r="J71" s="313"/>
      <c r="K71" s="23" t="s">
        <v>57</v>
      </c>
      <c r="L71" s="126">
        <v>20539086.630000006</v>
      </c>
      <c r="M71" s="25"/>
      <c r="N71" s="26"/>
      <c r="O71" s="27"/>
    </row>
    <row r="72" spans="1:15" ht="71.099999999999994" customHeight="1" outlineLevel="1" x14ac:dyDescent="0.25">
      <c r="A72" s="20" t="s">
        <v>322</v>
      </c>
      <c r="B72" s="21" t="s">
        <v>326</v>
      </c>
      <c r="C72" s="21" t="s">
        <v>291</v>
      </c>
      <c r="D72" s="21" t="s">
        <v>295</v>
      </c>
      <c r="E72" s="22">
        <v>8310</v>
      </c>
      <c r="F72" s="312">
        <v>66192.070000000007</v>
      </c>
      <c r="G72" s="312"/>
      <c r="H72" s="22">
        <v>1310</v>
      </c>
      <c r="I72" s="313" t="s">
        <v>56</v>
      </c>
      <c r="J72" s="313"/>
      <c r="K72" s="23" t="s">
        <v>57</v>
      </c>
      <c r="L72" s="126">
        <v>20605278.700000007</v>
      </c>
      <c r="M72" s="25"/>
      <c r="N72" s="26"/>
      <c r="O72" s="27"/>
    </row>
    <row r="73" spans="1:15" ht="71.099999999999994" customHeight="1" outlineLevel="1" x14ac:dyDescent="0.25">
      <c r="A73" s="20" t="s">
        <v>322</v>
      </c>
      <c r="B73" s="21" t="s">
        <v>326</v>
      </c>
      <c r="C73" s="21" t="s">
        <v>291</v>
      </c>
      <c r="D73" s="21" t="s">
        <v>295</v>
      </c>
      <c r="E73" s="22">
        <v>8310</v>
      </c>
      <c r="F73" s="312">
        <v>66192.06</v>
      </c>
      <c r="G73" s="312"/>
      <c r="H73" s="22">
        <v>1310</v>
      </c>
      <c r="I73" s="313" t="s">
        <v>56</v>
      </c>
      <c r="J73" s="313"/>
      <c r="K73" s="23" t="s">
        <v>57</v>
      </c>
      <c r="L73" s="126">
        <v>20671470.760000005</v>
      </c>
      <c r="M73" s="25"/>
      <c r="N73" s="26"/>
      <c r="O73" s="27"/>
    </row>
    <row r="74" spans="1:15" ht="71.099999999999994" customHeight="1" outlineLevel="1" x14ac:dyDescent="0.25">
      <c r="A74" s="20" t="s">
        <v>322</v>
      </c>
      <c r="B74" s="21" t="s">
        <v>326</v>
      </c>
      <c r="C74" s="21" t="s">
        <v>291</v>
      </c>
      <c r="D74" s="21" t="s">
        <v>306</v>
      </c>
      <c r="E74" s="22">
        <v>8310</v>
      </c>
      <c r="F74" s="312">
        <v>70629.66</v>
      </c>
      <c r="G74" s="312"/>
      <c r="H74" s="22">
        <v>1310</v>
      </c>
      <c r="I74" s="313" t="s">
        <v>56</v>
      </c>
      <c r="J74" s="313"/>
      <c r="K74" s="23" t="s">
        <v>57</v>
      </c>
      <c r="L74" s="126">
        <v>20742100.420000006</v>
      </c>
      <c r="M74" s="25"/>
      <c r="N74" s="26"/>
      <c r="O74" s="27"/>
    </row>
    <row r="75" spans="1:15" ht="71.099999999999994" customHeight="1" outlineLevel="1" x14ac:dyDescent="0.25">
      <c r="A75" s="20" t="s">
        <v>322</v>
      </c>
      <c r="B75" s="21" t="s">
        <v>326</v>
      </c>
      <c r="C75" s="21" t="s">
        <v>291</v>
      </c>
      <c r="D75" s="21" t="s">
        <v>306</v>
      </c>
      <c r="E75" s="22">
        <v>8310</v>
      </c>
      <c r="F75" s="312">
        <v>70629.649999999994</v>
      </c>
      <c r="G75" s="312"/>
      <c r="H75" s="22">
        <v>1310</v>
      </c>
      <c r="I75" s="313" t="s">
        <v>56</v>
      </c>
      <c r="J75" s="313"/>
      <c r="K75" s="23" t="s">
        <v>57</v>
      </c>
      <c r="L75" s="126">
        <v>20812730.070000004</v>
      </c>
      <c r="M75" s="25"/>
      <c r="N75" s="26"/>
      <c r="O75" s="27"/>
    </row>
    <row r="76" spans="1:15" ht="59.1" customHeight="1" outlineLevel="1" x14ac:dyDescent="0.25">
      <c r="A76" s="20" t="s">
        <v>322</v>
      </c>
      <c r="B76" s="21" t="s">
        <v>326</v>
      </c>
      <c r="C76" s="21" t="s">
        <v>297</v>
      </c>
      <c r="D76" s="21" t="s">
        <v>300</v>
      </c>
      <c r="E76" s="22">
        <v>8310</v>
      </c>
      <c r="F76" s="312">
        <v>110100</v>
      </c>
      <c r="G76" s="312"/>
      <c r="H76" s="22">
        <v>1310</v>
      </c>
      <c r="I76" s="313" t="s">
        <v>56</v>
      </c>
      <c r="J76" s="313"/>
      <c r="K76" s="23" t="s">
        <v>57</v>
      </c>
      <c r="L76" s="126">
        <v>20922830.070000004</v>
      </c>
      <c r="M76" s="25"/>
      <c r="N76" s="26"/>
      <c r="O76" s="27"/>
    </row>
    <row r="77" spans="1:15" ht="59.1" customHeight="1" outlineLevel="1" x14ac:dyDescent="0.25">
      <c r="A77" s="20" t="s">
        <v>322</v>
      </c>
      <c r="B77" s="21" t="s">
        <v>326</v>
      </c>
      <c r="C77" s="21" t="s">
        <v>297</v>
      </c>
      <c r="D77" s="21" t="s">
        <v>329</v>
      </c>
      <c r="E77" s="22">
        <v>8310</v>
      </c>
      <c r="F77" s="312">
        <v>72200</v>
      </c>
      <c r="G77" s="312"/>
      <c r="H77" s="22">
        <v>1310</v>
      </c>
      <c r="I77" s="313" t="s">
        <v>56</v>
      </c>
      <c r="J77" s="313"/>
      <c r="K77" s="23" t="s">
        <v>57</v>
      </c>
      <c r="L77" s="126">
        <v>20995030.070000004</v>
      </c>
      <c r="M77" s="25"/>
      <c r="N77" s="26"/>
      <c r="O77" s="27"/>
    </row>
    <row r="78" spans="1:15" ht="59.1" customHeight="1" outlineLevel="1" x14ac:dyDescent="0.25">
      <c r="A78" s="20" t="s">
        <v>322</v>
      </c>
      <c r="B78" s="21" t="s">
        <v>326</v>
      </c>
      <c r="C78" s="21" t="s">
        <v>297</v>
      </c>
      <c r="D78" s="21" t="s">
        <v>330</v>
      </c>
      <c r="E78" s="22">
        <v>8310</v>
      </c>
      <c r="F78" s="312">
        <v>23600</v>
      </c>
      <c r="G78" s="312"/>
      <c r="H78" s="22">
        <v>1310</v>
      </c>
      <c r="I78" s="313" t="s">
        <v>56</v>
      </c>
      <c r="J78" s="313"/>
      <c r="K78" s="23" t="s">
        <v>57</v>
      </c>
      <c r="L78" s="126">
        <v>21018630.070000004</v>
      </c>
      <c r="M78" s="25"/>
      <c r="N78" s="26"/>
      <c r="O78" s="27"/>
    </row>
    <row r="79" spans="1:15" ht="59.1" customHeight="1" outlineLevel="1" x14ac:dyDescent="0.25">
      <c r="A79" s="20" t="s">
        <v>322</v>
      </c>
      <c r="B79" s="21" t="s">
        <v>326</v>
      </c>
      <c r="C79" s="21" t="s">
        <v>297</v>
      </c>
      <c r="D79" s="21" t="s">
        <v>331</v>
      </c>
      <c r="E79" s="22">
        <v>8310</v>
      </c>
      <c r="F79" s="312">
        <v>13640</v>
      </c>
      <c r="G79" s="312"/>
      <c r="H79" s="22">
        <v>1310</v>
      </c>
      <c r="I79" s="313" t="s">
        <v>56</v>
      </c>
      <c r="J79" s="313"/>
      <c r="K79" s="23" t="s">
        <v>57</v>
      </c>
      <c r="L79" s="126">
        <v>21032270.070000004</v>
      </c>
      <c r="M79" s="25"/>
      <c r="N79" s="26"/>
      <c r="O79" s="27"/>
    </row>
    <row r="80" spans="1:15" ht="59.1" customHeight="1" outlineLevel="1" x14ac:dyDescent="0.25">
      <c r="A80" s="20" t="s">
        <v>332</v>
      </c>
      <c r="B80" s="21" t="s">
        <v>333</v>
      </c>
      <c r="C80" s="21" t="s">
        <v>297</v>
      </c>
      <c r="D80" s="21" t="s">
        <v>324</v>
      </c>
      <c r="E80" s="22">
        <v>8310</v>
      </c>
      <c r="F80" s="312">
        <v>439891.20000000001</v>
      </c>
      <c r="G80" s="312"/>
      <c r="H80" s="22">
        <v>1310</v>
      </c>
      <c r="I80" s="313" t="s">
        <v>56</v>
      </c>
      <c r="J80" s="313"/>
      <c r="K80" s="23" t="s">
        <v>57</v>
      </c>
      <c r="L80" s="126">
        <v>21472161.270000003</v>
      </c>
      <c r="M80" s="25"/>
      <c r="N80" s="26"/>
      <c r="O80" s="27"/>
    </row>
    <row r="81" spans="1:15" ht="107.1" customHeight="1" outlineLevel="1" x14ac:dyDescent="0.25">
      <c r="A81" s="20" t="s">
        <v>332</v>
      </c>
      <c r="B81" s="21" t="s">
        <v>334</v>
      </c>
      <c r="C81" s="21" t="s">
        <v>319</v>
      </c>
      <c r="D81" s="21" t="s">
        <v>321</v>
      </c>
      <c r="E81" s="22">
        <v>8310</v>
      </c>
      <c r="F81" s="312">
        <v>2471526.69</v>
      </c>
      <c r="G81" s="312"/>
      <c r="H81" s="22">
        <v>1310</v>
      </c>
      <c r="I81" s="313" t="s">
        <v>56</v>
      </c>
      <c r="J81" s="313"/>
      <c r="K81" s="23" t="s">
        <v>57</v>
      </c>
      <c r="L81" s="126">
        <v>23943687.960000005</v>
      </c>
      <c r="M81" s="25"/>
      <c r="N81" s="26"/>
      <c r="O81" s="27"/>
    </row>
    <row r="82" spans="1:15" ht="83.1" customHeight="1" outlineLevel="1" x14ac:dyDescent="0.25">
      <c r="A82" s="20" t="s">
        <v>332</v>
      </c>
      <c r="B82" s="21" t="s">
        <v>334</v>
      </c>
      <c r="C82" s="21" t="s">
        <v>289</v>
      </c>
      <c r="D82" s="21" t="s">
        <v>290</v>
      </c>
      <c r="E82" s="22">
        <v>8310</v>
      </c>
      <c r="F82" s="312">
        <v>113686.64</v>
      </c>
      <c r="G82" s="312"/>
      <c r="H82" s="22">
        <v>1310</v>
      </c>
      <c r="I82" s="313" t="s">
        <v>56</v>
      </c>
      <c r="J82" s="313"/>
      <c r="K82" s="23" t="s">
        <v>57</v>
      </c>
      <c r="L82" s="126">
        <v>24057374.600000005</v>
      </c>
      <c r="M82" s="25"/>
      <c r="N82" s="26"/>
      <c r="O82" s="27"/>
    </row>
    <row r="83" spans="1:15" ht="83.1" customHeight="1" outlineLevel="1" x14ac:dyDescent="0.25">
      <c r="A83" s="20" t="s">
        <v>332</v>
      </c>
      <c r="B83" s="21" t="s">
        <v>334</v>
      </c>
      <c r="C83" s="21" t="s">
        <v>289</v>
      </c>
      <c r="D83" s="21" t="s">
        <v>290</v>
      </c>
      <c r="E83" s="22">
        <v>8310</v>
      </c>
      <c r="F83" s="312">
        <v>113686.64</v>
      </c>
      <c r="G83" s="312"/>
      <c r="H83" s="22">
        <v>1310</v>
      </c>
      <c r="I83" s="313" t="s">
        <v>56</v>
      </c>
      <c r="J83" s="313"/>
      <c r="K83" s="23" t="s">
        <v>57</v>
      </c>
      <c r="L83" s="126">
        <v>24171061.240000006</v>
      </c>
      <c r="M83" s="25"/>
      <c r="N83" s="26"/>
      <c r="O83" s="27"/>
    </row>
    <row r="84" spans="1:15" ht="83.1" customHeight="1" outlineLevel="1" x14ac:dyDescent="0.25">
      <c r="A84" s="20" t="s">
        <v>332</v>
      </c>
      <c r="B84" s="21" t="s">
        <v>334</v>
      </c>
      <c r="C84" s="21" t="s">
        <v>289</v>
      </c>
      <c r="D84" s="21" t="s">
        <v>290</v>
      </c>
      <c r="E84" s="22">
        <v>8310</v>
      </c>
      <c r="F84" s="312">
        <v>75791.09</v>
      </c>
      <c r="G84" s="312"/>
      <c r="H84" s="22">
        <v>1310</v>
      </c>
      <c r="I84" s="313" t="s">
        <v>56</v>
      </c>
      <c r="J84" s="313"/>
      <c r="K84" s="23" t="s">
        <v>57</v>
      </c>
      <c r="L84" s="126">
        <v>24246852.330000006</v>
      </c>
      <c r="M84" s="25"/>
      <c r="N84" s="26"/>
      <c r="O84" s="27"/>
    </row>
    <row r="85" spans="1:15" ht="83.1" customHeight="1" outlineLevel="1" x14ac:dyDescent="0.25">
      <c r="A85" s="20" t="s">
        <v>332</v>
      </c>
      <c r="B85" s="21" t="s">
        <v>334</v>
      </c>
      <c r="C85" s="21" t="s">
        <v>289</v>
      </c>
      <c r="D85" s="21" t="s">
        <v>290</v>
      </c>
      <c r="E85" s="22">
        <v>8310</v>
      </c>
      <c r="F85" s="312">
        <v>75791.09</v>
      </c>
      <c r="G85" s="312"/>
      <c r="H85" s="22">
        <v>1310</v>
      </c>
      <c r="I85" s="313" t="s">
        <v>56</v>
      </c>
      <c r="J85" s="313"/>
      <c r="K85" s="23" t="s">
        <v>57</v>
      </c>
      <c r="L85" s="126">
        <v>24322643.420000006</v>
      </c>
      <c r="M85" s="25"/>
      <c r="N85" s="26"/>
      <c r="O85" s="27"/>
    </row>
    <row r="86" spans="1:15" ht="71.099999999999994" customHeight="1" outlineLevel="1" x14ac:dyDescent="0.25">
      <c r="A86" s="20" t="s">
        <v>332</v>
      </c>
      <c r="B86" s="21" t="s">
        <v>334</v>
      </c>
      <c r="C86" s="21" t="s">
        <v>291</v>
      </c>
      <c r="D86" s="21" t="s">
        <v>295</v>
      </c>
      <c r="E86" s="22">
        <v>8310</v>
      </c>
      <c r="F86" s="312">
        <v>66192.070000000007</v>
      </c>
      <c r="G86" s="312"/>
      <c r="H86" s="22">
        <v>1310</v>
      </c>
      <c r="I86" s="313" t="s">
        <v>56</v>
      </c>
      <c r="J86" s="313"/>
      <c r="K86" s="23" t="s">
        <v>57</v>
      </c>
      <c r="L86" s="126">
        <v>24388835.490000006</v>
      </c>
      <c r="M86" s="25"/>
      <c r="N86" s="26"/>
      <c r="O86" s="27"/>
    </row>
    <row r="87" spans="1:15" ht="71.099999999999994" customHeight="1" outlineLevel="1" x14ac:dyDescent="0.25">
      <c r="A87" s="20" t="s">
        <v>332</v>
      </c>
      <c r="B87" s="21" t="s">
        <v>334</v>
      </c>
      <c r="C87" s="21" t="s">
        <v>291</v>
      </c>
      <c r="D87" s="21" t="s">
        <v>295</v>
      </c>
      <c r="E87" s="22">
        <v>8310</v>
      </c>
      <c r="F87" s="312">
        <v>66192.070000000007</v>
      </c>
      <c r="G87" s="312"/>
      <c r="H87" s="22">
        <v>1310</v>
      </c>
      <c r="I87" s="313" t="s">
        <v>56</v>
      </c>
      <c r="J87" s="313"/>
      <c r="K87" s="23" t="s">
        <v>57</v>
      </c>
      <c r="L87" s="126">
        <v>24455027.560000006</v>
      </c>
      <c r="M87" s="25"/>
      <c r="N87" s="26"/>
      <c r="O87" s="27"/>
    </row>
    <row r="88" spans="1:15" ht="71.099999999999994" customHeight="1" outlineLevel="1" x14ac:dyDescent="0.25">
      <c r="A88" s="20" t="s">
        <v>332</v>
      </c>
      <c r="B88" s="21" t="s">
        <v>334</v>
      </c>
      <c r="C88" s="21" t="s">
        <v>291</v>
      </c>
      <c r="D88" s="21" t="s">
        <v>295</v>
      </c>
      <c r="E88" s="22">
        <v>8310</v>
      </c>
      <c r="F88" s="312">
        <v>44128.04</v>
      </c>
      <c r="G88" s="312"/>
      <c r="H88" s="22">
        <v>1310</v>
      </c>
      <c r="I88" s="313" t="s">
        <v>56</v>
      </c>
      <c r="J88" s="313"/>
      <c r="K88" s="23" t="s">
        <v>57</v>
      </c>
      <c r="L88" s="126">
        <v>24499155.600000005</v>
      </c>
      <c r="M88" s="25"/>
      <c r="N88" s="26"/>
      <c r="O88" s="27"/>
    </row>
    <row r="89" spans="1:15" ht="71.099999999999994" customHeight="1" outlineLevel="1" x14ac:dyDescent="0.25">
      <c r="A89" s="20" t="s">
        <v>332</v>
      </c>
      <c r="B89" s="21" t="s">
        <v>334</v>
      </c>
      <c r="C89" s="21" t="s">
        <v>291</v>
      </c>
      <c r="D89" s="21" t="s">
        <v>295</v>
      </c>
      <c r="E89" s="22">
        <v>8310</v>
      </c>
      <c r="F89" s="312">
        <v>88256.09</v>
      </c>
      <c r="G89" s="312"/>
      <c r="H89" s="22">
        <v>1310</v>
      </c>
      <c r="I89" s="313" t="s">
        <v>56</v>
      </c>
      <c r="J89" s="313"/>
      <c r="K89" s="23" t="s">
        <v>57</v>
      </c>
      <c r="L89" s="126">
        <v>24587411.690000005</v>
      </c>
      <c r="M89" s="25"/>
      <c r="N89" s="26"/>
      <c r="O89" s="27"/>
    </row>
    <row r="90" spans="1:15" ht="71.099999999999994" customHeight="1" outlineLevel="1" x14ac:dyDescent="0.25">
      <c r="A90" s="20" t="s">
        <v>332</v>
      </c>
      <c r="B90" s="21" t="s">
        <v>334</v>
      </c>
      <c r="C90" s="21" t="s">
        <v>291</v>
      </c>
      <c r="D90" s="21" t="s">
        <v>295</v>
      </c>
      <c r="E90" s="22">
        <v>8310</v>
      </c>
      <c r="F90" s="312">
        <v>88256.09</v>
      </c>
      <c r="G90" s="312"/>
      <c r="H90" s="22">
        <v>1310</v>
      </c>
      <c r="I90" s="313" t="s">
        <v>56</v>
      </c>
      <c r="J90" s="313"/>
      <c r="K90" s="23" t="s">
        <v>57</v>
      </c>
      <c r="L90" s="126">
        <v>24675667.780000005</v>
      </c>
      <c r="M90" s="25"/>
      <c r="N90" s="26"/>
      <c r="O90" s="27"/>
    </row>
    <row r="91" spans="1:15" ht="71.099999999999994" customHeight="1" outlineLevel="1" x14ac:dyDescent="0.25">
      <c r="A91" s="20" t="s">
        <v>332</v>
      </c>
      <c r="B91" s="21" t="s">
        <v>334</v>
      </c>
      <c r="C91" s="21" t="s">
        <v>291</v>
      </c>
      <c r="D91" s="21" t="s">
        <v>295</v>
      </c>
      <c r="E91" s="22">
        <v>8310</v>
      </c>
      <c r="F91" s="312">
        <v>88256.08</v>
      </c>
      <c r="G91" s="312"/>
      <c r="H91" s="22">
        <v>1310</v>
      </c>
      <c r="I91" s="313" t="s">
        <v>56</v>
      </c>
      <c r="J91" s="313"/>
      <c r="K91" s="23" t="s">
        <v>57</v>
      </c>
      <c r="L91" s="126">
        <v>24763923.860000003</v>
      </c>
      <c r="M91" s="25"/>
      <c r="N91" s="26"/>
      <c r="O91" s="27"/>
    </row>
    <row r="92" spans="1:15" ht="59.1" customHeight="1" outlineLevel="1" x14ac:dyDescent="0.25">
      <c r="A92" s="20" t="s">
        <v>332</v>
      </c>
      <c r="B92" s="21" t="s">
        <v>334</v>
      </c>
      <c r="C92" s="21" t="s">
        <v>297</v>
      </c>
      <c r="D92" s="21" t="s">
        <v>300</v>
      </c>
      <c r="E92" s="22">
        <v>8310</v>
      </c>
      <c r="F92" s="312">
        <v>373000</v>
      </c>
      <c r="G92" s="312"/>
      <c r="H92" s="22">
        <v>1310</v>
      </c>
      <c r="I92" s="313" t="s">
        <v>56</v>
      </c>
      <c r="J92" s="313"/>
      <c r="K92" s="23" t="s">
        <v>57</v>
      </c>
      <c r="L92" s="126">
        <v>25136923.860000003</v>
      </c>
      <c r="M92" s="25"/>
      <c r="N92" s="26"/>
      <c r="O92" s="27"/>
    </row>
    <row r="93" spans="1:15" ht="74.25" customHeight="1" outlineLevel="1" x14ac:dyDescent="0.25">
      <c r="A93" s="20" t="s">
        <v>332</v>
      </c>
      <c r="B93" s="21" t="s">
        <v>335</v>
      </c>
      <c r="C93" s="21" t="s">
        <v>289</v>
      </c>
      <c r="D93" s="21" t="s">
        <v>290</v>
      </c>
      <c r="E93" s="22">
        <v>8310</v>
      </c>
      <c r="F93" s="312">
        <v>378955.46</v>
      </c>
      <c r="G93" s="312"/>
      <c r="H93" s="22">
        <v>1310</v>
      </c>
      <c r="I93" s="313" t="s">
        <v>56</v>
      </c>
      <c r="J93" s="313"/>
      <c r="K93" s="23" t="s">
        <v>57</v>
      </c>
      <c r="L93" s="126">
        <v>25515879.320000004</v>
      </c>
      <c r="M93" s="25"/>
      <c r="N93" s="26"/>
      <c r="O93" s="27"/>
    </row>
    <row r="94" spans="1:15" ht="75" customHeight="1" outlineLevel="1" x14ac:dyDescent="0.25">
      <c r="A94" s="20" t="s">
        <v>332</v>
      </c>
      <c r="B94" s="21" t="s">
        <v>335</v>
      </c>
      <c r="C94" s="21" t="s">
        <v>289</v>
      </c>
      <c r="D94" s="21" t="s">
        <v>290</v>
      </c>
      <c r="E94" s="22">
        <v>8310</v>
      </c>
      <c r="F94" s="312">
        <v>378955.46</v>
      </c>
      <c r="G94" s="312"/>
      <c r="H94" s="22">
        <v>1310</v>
      </c>
      <c r="I94" s="313" t="s">
        <v>56</v>
      </c>
      <c r="J94" s="313"/>
      <c r="K94" s="23" t="s">
        <v>57</v>
      </c>
      <c r="L94" s="126">
        <v>25894834.780000005</v>
      </c>
      <c r="M94" s="25"/>
      <c r="N94" s="26"/>
      <c r="O94" s="27"/>
    </row>
    <row r="95" spans="1:15" ht="73.5" customHeight="1" outlineLevel="1" x14ac:dyDescent="0.25">
      <c r="A95" s="20" t="s">
        <v>332</v>
      </c>
      <c r="B95" s="21" t="s">
        <v>335</v>
      </c>
      <c r="C95" s="21" t="s">
        <v>289</v>
      </c>
      <c r="D95" s="21" t="s">
        <v>290</v>
      </c>
      <c r="E95" s="22">
        <v>8310</v>
      </c>
      <c r="F95" s="312">
        <v>378955.46</v>
      </c>
      <c r="G95" s="312"/>
      <c r="H95" s="22">
        <v>1310</v>
      </c>
      <c r="I95" s="313" t="s">
        <v>56</v>
      </c>
      <c r="J95" s="313"/>
      <c r="K95" s="23" t="s">
        <v>57</v>
      </c>
      <c r="L95" s="126">
        <v>26273790.240000006</v>
      </c>
      <c r="M95" s="25"/>
      <c r="N95" s="26"/>
      <c r="O95" s="27"/>
    </row>
    <row r="96" spans="1:15" ht="83.1" customHeight="1" outlineLevel="1" x14ac:dyDescent="0.25">
      <c r="A96" s="20" t="s">
        <v>336</v>
      </c>
      <c r="B96" s="21" t="s">
        <v>337</v>
      </c>
      <c r="C96" s="21" t="s">
        <v>289</v>
      </c>
      <c r="D96" s="21" t="s">
        <v>290</v>
      </c>
      <c r="E96" s="22">
        <v>8310</v>
      </c>
      <c r="F96" s="312">
        <v>113686.64</v>
      </c>
      <c r="G96" s="312"/>
      <c r="H96" s="22">
        <v>1310</v>
      </c>
      <c r="I96" s="313" t="s">
        <v>56</v>
      </c>
      <c r="J96" s="313"/>
      <c r="K96" s="23" t="s">
        <v>57</v>
      </c>
      <c r="L96" s="126">
        <v>26387476.880000006</v>
      </c>
      <c r="M96" s="25"/>
      <c r="N96" s="26"/>
      <c r="O96" s="27"/>
    </row>
    <row r="97" spans="1:15" ht="83.1" customHeight="1" outlineLevel="1" x14ac:dyDescent="0.25">
      <c r="A97" s="20" t="s">
        <v>336</v>
      </c>
      <c r="B97" s="21" t="s">
        <v>337</v>
      </c>
      <c r="C97" s="21" t="s">
        <v>289</v>
      </c>
      <c r="D97" s="21" t="s">
        <v>290</v>
      </c>
      <c r="E97" s="22">
        <v>8310</v>
      </c>
      <c r="F97" s="312">
        <v>113686.64</v>
      </c>
      <c r="G97" s="312"/>
      <c r="H97" s="22">
        <v>1310</v>
      </c>
      <c r="I97" s="313" t="s">
        <v>56</v>
      </c>
      <c r="J97" s="313"/>
      <c r="K97" s="23" t="s">
        <v>57</v>
      </c>
      <c r="L97" s="126">
        <v>26501163.520000007</v>
      </c>
      <c r="M97" s="25"/>
      <c r="N97" s="26"/>
      <c r="O97" s="27"/>
    </row>
    <row r="98" spans="1:15" ht="83.1" customHeight="1" outlineLevel="1" x14ac:dyDescent="0.25">
      <c r="A98" s="20" t="s">
        <v>336</v>
      </c>
      <c r="B98" s="21" t="s">
        <v>337</v>
      </c>
      <c r="C98" s="21" t="s">
        <v>289</v>
      </c>
      <c r="D98" s="21" t="s">
        <v>290</v>
      </c>
      <c r="E98" s="22">
        <v>8310</v>
      </c>
      <c r="F98" s="312">
        <v>75791.09</v>
      </c>
      <c r="G98" s="312"/>
      <c r="H98" s="22">
        <v>1310</v>
      </c>
      <c r="I98" s="313" t="s">
        <v>56</v>
      </c>
      <c r="J98" s="313"/>
      <c r="K98" s="23" t="s">
        <v>57</v>
      </c>
      <c r="L98" s="126">
        <v>26576954.610000007</v>
      </c>
      <c r="M98" s="25"/>
      <c r="N98" s="26"/>
      <c r="O98" s="27"/>
    </row>
    <row r="99" spans="1:15" ht="83.1" customHeight="1" outlineLevel="1" x14ac:dyDescent="0.25">
      <c r="A99" s="20" t="s">
        <v>336</v>
      </c>
      <c r="B99" s="21" t="s">
        <v>337</v>
      </c>
      <c r="C99" s="21" t="s">
        <v>289</v>
      </c>
      <c r="D99" s="21" t="s">
        <v>290</v>
      </c>
      <c r="E99" s="22">
        <v>8310</v>
      </c>
      <c r="F99" s="312">
        <v>90949.31</v>
      </c>
      <c r="G99" s="312"/>
      <c r="H99" s="22">
        <v>1310</v>
      </c>
      <c r="I99" s="313" t="s">
        <v>56</v>
      </c>
      <c r="J99" s="313"/>
      <c r="K99" s="23" t="s">
        <v>57</v>
      </c>
      <c r="L99" s="126">
        <v>26667903.920000006</v>
      </c>
      <c r="M99" s="25"/>
      <c r="N99" s="26"/>
      <c r="O99" s="27"/>
    </row>
    <row r="100" spans="1:15" ht="71.099999999999994" customHeight="1" outlineLevel="1" x14ac:dyDescent="0.25">
      <c r="A100" s="20" t="s">
        <v>336</v>
      </c>
      <c r="B100" s="21" t="s">
        <v>337</v>
      </c>
      <c r="C100" s="21" t="s">
        <v>291</v>
      </c>
      <c r="D100" s="21" t="s">
        <v>295</v>
      </c>
      <c r="E100" s="22">
        <v>8310</v>
      </c>
      <c r="F100" s="312">
        <v>88256.09</v>
      </c>
      <c r="G100" s="312"/>
      <c r="H100" s="22">
        <v>1310</v>
      </c>
      <c r="I100" s="313" t="s">
        <v>56</v>
      </c>
      <c r="J100" s="313"/>
      <c r="K100" s="23" t="s">
        <v>57</v>
      </c>
      <c r="L100" s="126">
        <v>26756160.010000005</v>
      </c>
      <c r="M100" s="25"/>
      <c r="N100" s="26"/>
      <c r="O100" s="27"/>
    </row>
    <row r="101" spans="1:15" ht="71.099999999999994" customHeight="1" outlineLevel="1" x14ac:dyDescent="0.25">
      <c r="A101" s="20" t="s">
        <v>336</v>
      </c>
      <c r="B101" s="21" t="s">
        <v>337</v>
      </c>
      <c r="C101" s="21" t="s">
        <v>291</v>
      </c>
      <c r="D101" s="21" t="s">
        <v>295</v>
      </c>
      <c r="E101" s="22">
        <v>8310</v>
      </c>
      <c r="F101" s="312">
        <v>88256.09</v>
      </c>
      <c r="G101" s="312"/>
      <c r="H101" s="22">
        <v>1310</v>
      </c>
      <c r="I101" s="313" t="s">
        <v>56</v>
      </c>
      <c r="J101" s="313"/>
      <c r="K101" s="23" t="s">
        <v>57</v>
      </c>
      <c r="L101" s="126">
        <v>26844416.100000005</v>
      </c>
      <c r="M101" s="25"/>
      <c r="N101" s="26"/>
      <c r="O101" s="27"/>
    </row>
    <row r="102" spans="1:15" ht="71.099999999999994" customHeight="1" outlineLevel="1" x14ac:dyDescent="0.25">
      <c r="A102" s="20" t="s">
        <v>336</v>
      </c>
      <c r="B102" s="21" t="s">
        <v>337</v>
      </c>
      <c r="C102" s="21" t="s">
        <v>291</v>
      </c>
      <c r="D102" s="21" t="s">
        <v>295</v>
      </c>
      <c r="E102" s="22">
        <v>8310</v>
      </c>
      <c r="F102" s="312">
        <v>88256.09</v>
      </c>
      <c r="G102" s="312"/>
      <c r="H102" s="22">
        <v>1310</v>
      </c>
      <c r="I102" s="313" t="s">
        <v>56</v>
      </c>
      <c r="J102" s="313"/>
      <c r="K102" s="23" t="s">
        <v>57</v>
      </c>
      <c r="L102" s="126">
        <v>26932672.190000005</v>
      </c>
      <c r="M102" s="25"/>
      <c r="N102" s="26"/>
      <c r="O102" s="27"/>
    </row>
    <row r="103" spans="1:15" ht="71.099999999999994" customHeight="1" outlineLevel="1" x14ac:dyDescent="0.25">
      <c r="A103" s="20" t="s">
        <v>336</v>
      </c>
      <c r="B103" s="21" t="s">
        <v>337</v>
      </c>
      <c r="C103" s="21" t="s">
        <v>291</v>
      </c>
      <c r="D103" s="21" t="s">
        <v>295</v>
      </c>
      <c r="E103" s="22">
        <v>8310</v>
      </c>
      <c r="F103" s="312">
        <v>88256.09</v>
      </c>
      <c r="G103" s="312"/>
      <c r="H103" s="22">
        <v>1310</v>
      </c>
      <c r="I103" s="313" t="s">
        <v>56</v>
      </c>
      <c r="J103" s="313"/>
      <c r="K103" s="23" t="s">
        <v>57</v>
      </c>
      <c r="L103" s="126">
        <v>27020928.280000005</v>
      </c>
      <c r="M103" s="25"/>
      <c r="N103" s="26"/>
      <c r="O103" s="27"/>
    </row>
    <row r="104" spans="1:15" ht="71.099999999999994" customHeight="1" outlineLevel="1" x14ac:dyDescent="0.25">
      <c r="A104" s="20" t="s">
        <v>336</v>
      </c>
      <c r="B104" s="21" t="s">
        <v>337</v>
      </c>
      <c r="C104" s="21" t="s">
        <v>291</v>
      </c>
      <c r="D104" s="21" t="s">
        <v>295</v>
      </c>
      <c r="E104" s="22">
        <v>8310</v>
      </c>
      <c r="F104" s="312">
        <v>88256.08</v>
      </c>
      <c r="G104" s="312"/>
      <c r="H104" s="22">
        <v>1310</v>
      </c>
      <c r="I104" s="313" t="s">
        <v>56</v>
      </c>
      <c r="J104" s="313"/>
      <c r="K104" s="23" t="s">
        <v>57</v>
      </c>
      <c r="L104" s="126">
        <v>27109184.360000003</v>
      </c>
      <c r="M104" s="25"/>
      <c r="N104" s="26"/>
      <c r="O104" s="27"/>
    </row>
    <row r="105" spans="1:15" ht="83.1" customHeight="1" outlineLevel="1" x14ac:dyDescent="0.25">
      <c r="A105" s="20" t="s">
        <v>336</v>
      </c>
      <c r="B105" s="21" t="s">
        <v>337</v>
      </c>
      <c r="C105" s="21" t="s">
        <v>289</v>
      </c>
      <c r="D105" s="21" t="s">
        <v>290</v>
      </c>
      <c r="E105" s="22">
        <v>8310</v>
      </c>
      <c r="F105" s="312">
        <v>136423.96</v>
      </c>
      <c r="G105" s="312"/>
      <c r="H105" s="22">
        <v>1310</v>
      </c>
      <c r="I105" s="313" t="s">
        <v>56</v>
      </c>
      <c r="J105" s="313"/>
      <c r="K105" s="23" t="s">
        <v>57</v>
      </c>
      <c r="L105" s="126">
        <v>27245608.320000004</v>
      </c>
      <c r="M105" s="25"/>
      <c r="N105" s="26"/>
      <c r="O105" s="27"/>
    </row>
    <row r="106" spans="1:15" ht="83.1" customHeight="1" outlineLevel="1" x14ac:dyDescent="0.25">
      <c r="A106" s="20" t="s">
        <v>336</v>
      </c>
      <c r="B106" s="21" t="s">
        <v>337</v>
      </c>
      <c r="C106" s="21" t="s">
        <v>289</v>
      </c>
      <c r="D106" s="21" t="s">
        <v>290</v>
      </c>
      <c r="E106" s="22">
        <v>8310</v>
      </c>
      <c r="F106" s="312">
        <v>151582.18</v>
      </c>
      <c r="G106" s="312"/>
      <c r="H106" s="22">
        <v>1310</v>
      </c>
      <c r="I106" s="313" t="s">
        <v>56</v>
      </c>
      <c r="J106" s="313"/>
      <c r="K106" s="23" t="s">
        <v>57</v>
      </c>
      <c r="L106" s="126">
        <v>27397190.500000004</v>
      </c>
      <c r="M106" s="25"/>
      <c r="N106" s="26"/>
      <c r="O106" s="27"/>
    </row>
    <row r="107" spans="1:15" ht="83.1" customHeight="1" outlineLevel="1" x14ac:dyDescent="0.25">
      <c r="A107" s="20" t="s">
        <v>336</v>
      </c>
      <c r="B107" s="21" t="s">
        <v>337</v>
      </c>
      <c r="C107" s="21" t="s">
        <v>289</v>
      </c>
      <c r="D107" s="21" t="s">
        <v>290</v>
      </c>
      <c r="E107" s="22">
        <v>8310</v>
      </c>
      <c r="F107" s="312">
        <v>75791.09</v>
      </c>
      <c r="G107" s="312"/>
      <c r="H107" s="22">
        <v>1310</v>
      </c>
      <c r="I107" s="313" t="s">
        <v>56</v>
      </c>
      <c r="J107" s="313"/>
      <c r="K107" s="23" t="s">
        <v>57</v>
      </c>
      <c r="L107" s="126">
        <v>27472981.590000004</v>
      </c>
      <c r="M107" s="25"/>
      <c r="N107" s="26"/>
      <c r="O107" s="27"/>
    </row>
    <row r="108" spans="1:15" ht="83.1" customHeight="1" outlineLevel="1" x14ac:dyDescent="0.25">
      <c r="A108" s="20" t="s">
        <v>336</v>
      </c>
      <c r="B108" s="21" t="s">
        <v>337</v>
      </c>
      <c r="C108" s="21" t="s">
        <v>291</v>
      </c>
      <c r="D108" s="21" t="s">
        <v>292</v>
      </c>
      <c r="E108" s="22">
        <v>8310</v>
      </c>
      <c r="F108" s="312">
        <v>288539.78999999998</v>
      </c>
      <c r="G108" s="312"/>
      <c r="H108" s="22">
        <v>1310</v>
      </c>
      <c r="I108" s="313" t="s">
        <v>56</v>
      </c>
      <c r="J108" s="313"/>
      <c r="K108" s="23" t="s">
        <v>57</v>
      </c>
      <c r="L108" s="126">
        <v>27761521.380000003</v>
      </c>
      <c r="M108" s="25"/>
      <c r="N108" s="26"/>
      <c r="O108" s="27"/>
    </row>
    <row r="109" spans="1:15" ht="71.099999999999994" customHeight="1" outlineLevel="1" x14ac:dyDescent="0.25">
      <c r="A109" s="20" t="s">
        <v>336</v>
      </c>
      <c r="B109" s="21" t="s">
        <v>337</v>
      </c>
      <c r="C109" s="21" t="s">
        <v>291</v>
      </c>
      <c r="D109" s="21" t="s">
        <v>293</v>
      </c>
      <c r="E109" s="22">
        <v>8310</v>
      </c>
      <c r="F109" s="312">
        <v>86658</v>
      </c>
      <c r="G109" s="312"/>
      <c r="H109" s="22">
        <v>1310</v>
      </c>
      <c r="I109" s="313" t="s">
        <v>56</v>
      </c>
      <c r="J109" s="313"/>
      <c r="K109" s="23" t="s">
        <v>57</v>
      </c>
      <c r="L109" s="126">
        <v>27848179.380000003</v>
      </c>
      <c r="M109" s="25"/>
      <c r="N109" s="26"/>
      <c r="O109" s="27"/>
    </row>
    <row r="110" spans="1:15" ht="71.099999999999994" customHeight="1" outlineLevel="1" x14ac:dyDescent="0.25">
      <c r="A110" s="20" t="s">
        <v>336</v>
      </c>
      <c r="B110" s="21" t="s">
        <v>337</v>
      </c>
      <c r="C110" s="21" t="s">
        <v>291</v>
      </c>
      <c r="D110" s="21" t="s">
        <v>293</v>
      </c>
      <c r="E110" s="22">
        <v>8310</v>
      </c>
      <c r="F110" s="312">
        <v>86658</v>
      </c>
      <c r="G110" s="312"/>
      <c r="H110" s="22">
        <v>1310</v>
      </c>
      <c r="I110" s="313" t="s">
        <v>56</v>
      </c>
      <c r="J110" s="313"/>
      <c r="K110" s="23" t="s">
        <v>57</v>
      </c>
      <c r="L110" s="126">
        <v>27934837.380000003</v>
      </c>
      <c r="M110" s="25"/>
      <c r="N110" s="26"/>
      <c r="O110" s="27"/>
    </row>
    <row r="111" spans="1:15" ht="71.099999999999994" customHeight="1" outlineLevel="1" x14ac:dyDescent="0.25">
      <c r="A111" s="20" t="s">
        <v>336</v>
      </c>
      <c r="B111" s="21" t="s">
        <v>337</v>
      </c>
      <c r="C111" s="21" t="s">
        <v>291</v>
      </c>
      <c r="D111" s="21" t="s">
        <v>293</v>
      </c>
      <c r="E111" s="22">
        <v>8310</v>
      </c>
      <c r="F111" s="312">
        <v>57772</v>
      </c>
      <c r="G111" s="312"/>
      <c r="H111" s="22">
        <v>1310</v>
      </c>
      <c r="I111" s="313" t="s">
        <v>56</v>
      </c>
      <c r="J111" s="313"/>
      <c r="K111" s="23" t="s">
        <v>57</v>
      </c>
      <c r="L111" s="126">
        <v>27992609.380000003</v>
      </c>
      <c r="M111" s="25"/>
      <c r="N111" s="26"/>
      <c r="O111" s="27"/>
    </row>
    <row r="112" spans="1:15" ht="71.099999999999994" customHeight="1" outlineLevel="1" x14ac:dyDescent="0.25">
      <c r="A112" s="20" t="s">
        <v>336</v>
      </c>
      <c r="B112" s="21" t="s">
        <v>337</v>
      </c>
      <c r="C112" s="21" t="s">
        <v>291</v>
      </c>
      <c r="D112" s="21" t="s">
        <v>293</v>
      </c>
      <c r="E112" s="22">
        <v>8310</v>
      </c>
      <c r="F112" s="312">
        <v>57772</v>
      </c>
      <c r="G112" s="312"/>
      <c r="H112" s="22">
        <v>1310</v>
      </c>
      <c r="I112" s="313" t="s">
        <v>56</v>
      </c>
      <c r="J112" s="313"/>
      <c r="K112" s="23" t="s">
        <v>57</v>
      </c>
      <c r="L112" s="126">
        <v>28050381.380000003</v>
      </c>
      <c r="M112" s="25"/>
      <c r="N112" s="26"/>
      <c r="O112" s="27"/>
    </row>
    <row r="113" spans="1:15" ht="71.099999999999994" customHeight="1" outlineLevel="1" x14ac:dyDescent="0.25">
      <c r="A113" s="20" t="s">
        <v>336</v>
      </c>
      <c r="B113" s="21" t="s">
        <v>337</v>
      </c>
      <c r="C113" s="21" t="s">
        <v>291</v>
      </c>
      <c r="D113" s="21" t="s">
        <v>293</v>
      </c>
      <c r="E113" s="22">
        <v>8310</v>
      </c>
      <c r="F113" s="312">
        <v>57772</v>
      </c>
      <c r="G113" s="312"/>
      <c r="H113" s="22">
        <v>1310</v>
      </c>
      <c r="I113" s="313" t="s">
        <v>56</v>
      </c>
      <c r="J113" s="313"/>
      <c r="K113" s="23" t="s">
        <v>57</v>
      </c>
      <c r="L113" s="126">
        <v>28108153.380000003</v>
      </c>
      <c r="M113" s="25"/>
      <c r="N113" s="26"/>
      <c r="O113" s="27"/>
    </row>
    <row r="114" spans="1:15" ht="71.099999999999994" customHeight="1" outlineLevel="1" x14ac:dyDescent="0.25">
      <c r="A114" s="20" t="s">
        <v>336</v>
      </c>
      <c r="B114" s="21" t="s">
        <v>337</v>
      </c>
      <c r="C114" s="21" t="s">
        <v>291</v>
      </c>
      <c r="D114" s="21" t="s">
        <v>306</v>
      </c>
      <c r="E114" s="22">
        <v>8310</v>
      </c>
      <c r="F114" s="312">
        <v>105944.49</v>
      </c>
      <c r="G114" s="312"/>
      <c r="H114" s="22">
        <v>1310</v>
      </c>
      <c r="I114" s="313" t="s">
        <v>56</v>
      </c>
      <c r="J114" s="313"/>
      <c r="K114" s="23" t="s">
        <v>57</v>
      </c>
      <c r="L114" s="126">
        <v>28214097.870000001</v>
      </c>
      <c r="M114" s="25"/>
      <c r="N114" s="26"/>
      <c r="O114" s="27"/>
    </row>
    <row r="115" spans="1:15" ht="71.099999999999994" customHeight="1" outlineLevel="1" x14ac:dyDescent="0.25">
      <c r="A115" s="20" t="s">
        <v>336</v>
      </c>
      <c r="B115" s="21" t="s">
        <v>337</v>
      </c>
      <c r="C115" s="21" t="s">
        <v>291</v>
      </c>
      <c r="D115" s="21" t="s">
        <v>306</v>
      </c>
      <c r="E115" s="22">
        <v>8310</v>
      </c>
      <c r="F115" s="312">
        <v>105944.49</v>
      </c>
      <c r="G115" s="312"/>
      <c r="H115" s="22">
        <v>1310</v>
      </c>
      <c r="I115" s="313" t="s">
        <v>56</v>
      </c>
      <c r="J115" s="313"/>
      <c r="K115" s="23" t="s">
        <v>57</v>
      </c>
      <c r="L115" s="126">
        <v>28320042.359999999</v>
      </c>
      <c r="M115" s="25"/>
      <c r="N115" s="26"/>
      <c r="O115" s="27"/>
    </row>
    <row r="116" spans="1:15" ht="71.099999999999994" customHeight="1" outlineLevel="1" x14ac:dyDescent="0.25">
      <c r="A116" s="20" t="s">
        <v>336</v>
      </c>
      <c r="B116" s="21" t="s">
        <v>337</v>
      </c>
      <c r="C116" s="21" t="s">
        <v>291</v>
      </c>
      <c r="D116" s="21" t="s">
        <v>306</v>
      </c>
      <c r="E116" s="22">
        <v>8310</v>
      </c>
      <c r="F116" s="312">
        <v>141259.31</v>
      </c>
      <c r="G116" s="312"/>
      <c r="H116" s="22">
        <v>1310</v>
      </c>
      <c r="I116" s="313" t="s">
        <v>56</v>
      </c>
      <c r="J116" s="313"/>
      <c r="K116" s="23" t="s">
        <v>57</v>
      </c>
      <c r="L116" s="126">
        <v>28461301.669999998</v>
      </c>
      <c r="M116" s="25"/>
      <c r="N116" s="26"/>
      <c r="O116" s="27"/>
    </row>
    <row r="117" spans="1:15" ht="72.75" customHeight="1" outlineLevel="1" x14ac:dyDescent="0.25">
      <c r="A117" s="20" t="s">
        <v>336</v>
      </c>
      <c r="B117" s="21" t="s">
        <v>338</v>
      </c>
      <c r="C117" s="21" t="s">
        <v>289</v>
      </c>
      <c r="D117" s="21" t="s">
        <v>290</v>
      </c>
      <c r="E117" s="22">
        <v>8310</v>
      </c>
      <c r="F117" s="312">
        <v>454746.55</v>
      </c>
      <c r="G117" s="312"/>
      <c r="H117" s="22">
        <v>1310</v>
      </c>
      <c r="I117" s="313" t="s">
        <v>56</v>
      </c>
      <c r="J117" s="313"/>
      <c r="K117" s="23" t="s">
        <v>57</v>
      </c>
      <c r="L117" s="126">
        <v>28916048.219999999</v>
      </c>
      <c r="M117" s="25"/>
      <c r="N117" s="26"/>
      <c r="O117" s="27"/>
    </row>
    <row r="118" spans="1:15" ht="72.75" customHeight="1" outlineLevel="1" x14ac:dyDescent="0.25">
      <c r="A118" s="20" t="s">
        <v>336</v>
      </c>
      <c r="B118" s="21" t="s">
        <v>338</v>
      </c>
      <c r="C118" s="21" t="s">
        <v>289</v>
      </c>
      <c r="D118" s="21" t="s">
        <v>290</v>
      </c>
      <c r="E118" s="22">
        <v>8310</v>
      </c>
      <c r="F118" s="312">
        <v>348639.02</v>
      </c>
      <c r="G118" s="312"/>
      <c r="H118" s="22">
        <v>1310</v>
      </c>
      <c r="I118" s="313" t="s">
        <v>56</v>
      </c>
      <c r="J118" s="313"/>
      <c r="K118" s="23" t="s">
        <v>57</v>
      </c>
      <c r="L118" s="126">
        <v>29264687.239999998</v>
      </c>
      <c r="M118" s="25"/>
      <c r="N118" s="26"/>
      <c r="O118" s="27"/>
    </row>
    <row r="119" spans="1:15" ht="72.75" customHeight="1" outlineLevel="1" x14ac:dyDescent="0.25">
      <c r="A119" s="20" t="s">
        <v>336</v>
      </c>
      <c r="B119" s="21" t="s">
        <v>338</v>
      </c>
      <c r="C119" s="21" t="s">
        <v>289</v>
      </c>
      <c r="D119" s="21" t="s">
        <v>290</v>
      </c>
      <c r="E119" s="22">
        <v>8310</v>
      </c>
      <c r="F119" s="312">
        <v>151582.18</v>
      </c>
      <c r="G119" s="312"/>
      <c r="H119" s="22">
        <v>1310</v>
      </c>
      <c r="I119" s="313" t="s">
        <v>56</v>
      </c>
      <c r="J119" s="313"/>
      <c r="K119" s="23" t="s">
        <v>57</v>
      </c>
      <c r="L119" s="126">
        <v>29416269.419999998</v>
      </c>
      <c r="M119" s="25"/>
      <c r="N119" s="26"/>
      <c r="O119" s="27"/>
    </row>
    <row r="120" spans="1:15" ht="71.099999999999994" customHeight="1" outlineLevel="1" x14ac:dyDescent="0.25">
      <c r="A120" s="20" t="s">
        <v>336</v>
      </c>
      <c r="B120" s="21" t="s">
        <v>338</v>
      </c>
      <c r="C120" s="21" t="s">
        <v>327</v>
      </c>
      <c r="D120" s="21" t="s">
        <v>328</v>
      </c>
      <c r="E120" s="22">
        <v>8310</v>
      </c>
      <c r="F120" s="312">
        <v>1976417.21</v>
      </c>
      <c r="G120" s="312"/>
      <c r="H120" s="22">
        <v>1310</v>
      </c>
      <c r="I120" s="313" t="s">
        <v>56</v>
      </c>
      <c r="J120" s="313"/>
      <c r="K120" s="23" t="s">
        <v>57</v>
      </c>
      <c r="L120" s="126">
        <v>31392686.629999999</v>
      </c>
      <c r="M120" s="25"/>
      <c r="N120" s="26"/>
      <c r="O120" s="27"/>
    </row>
    <row r="121" spans="1:15" ht="72" customHeight="1" outlineLevel="1" x14ac:dyDescent="0.25">
      <c r="A121" s="20" t="s">
        <v>339</v>
      </c>
      <c r="B121" s="21" t="s">
        <v>340</v>
      </c>
      <c r="C121" s="21" t="s">
        <v>289</v>
      </c>
      <c r="D121" s="21" t="s">
        <v>290</v>
      </c>
      <c r="E121" s="22">
        <v>8310</v>
      </c>
      <c r="F121" s="312">
        <v>227373.27</v>
      </c>
      <c r="G121" s="312"/>
      <c r="H121" s="22">
        <v>1310</v>
      </c>
      <c r="I121" s="313" t="s">
        <v>56</v>
      </c>
      <c r="J121" s="313"/>
      <c r="K121" s="23" t="s">
        <v>57</v>
      </c>
      <c r="L121" s="126">
        <v>31620059.899999999</v>
      </c>
      <c r="M121" s="25"/>
      <c r="N121" s="26"/>
      <c r="O121" s="27"/>
    </row>
    <row r="122" spans="1:15" ht="72" customHeight="1" outlineLevel="1" x14ac:dyDescent="0.25">
      <c r="A122" s="20" t="s">
        <v>339</v>
      </c>
      <c r="B122" s="21" t="s">
        <v>340</v>
      </c>
      <c r="C122" s="21" t="s">
        <v>289</v>
      </c>
      <c r="D122" s="21" t="s">
        <v>290</v>
      </c>
      <c r="E122" s="22">
        <v>8310</v>
      </c>
      <c r="F122" s="312">
        <v>606328.73</v>
      </c>
      <c r="G122" s="312"/>
      <c r="H122" s="22">
        <v>1310</v>
      </c>
      <c r="I122" s="313" t="s">
        <v>56</v>
      </c>
      <c r="J122" s="313"/>
      <c r="K122" s="23" t="s">
        <v>57</v>
      </c>
      <c r="L122" s="126">
        <v>32226388.629999999</v>
      </c>
      <c r="M122" s="25"/>
      <c r="N122" s="26"/>
      <c r="O122" s="27"/>
    </row>
    <row r="123" spans="1:15" ht="71.099999999999994" customHeight="1" outlineLevel="1" x14ac:dyDescent="0.25">
      <c r="A123" s="20" t="s">
        <v>339</v>
      </c>
      <c r="B123" s="21" t="s">
        <v>340</v>
      </c>
      <c r="C123" s="21" t="s">
        <v>327</v>
      </c>
      <c r="D123" s="21" t="s">
        <v>328</v>
      </c>
      <c r="E123" s="22">
        <v>8310</v>
      </c>
      <c r="F123" s="312">
        <v>1317611.48</v>
      </c>
      <c r="G123" s="312"/>
      <c r="H123" s="22">
        <v>1310</v>
      </c>
      <c r="I123" s="313" t="s">
        <v>56</v>
      </c>
      <c r="J123" s="313"/>
      <c r="K123" s="23" t="s">
        <v>57</v>
      </c>
      <c r="L123" s="126">
        <v>33544000.109999999</v>
      </c>
      <c r="M123" s="25"/>
      <c r="N123" s="26"/>
      <c r="O123" s="27"/>
    </row>
    <row r="124" spans="1:15" ht="83.1" customHeight="1" outlineLevel="1" x14ac:dyDescent="0.25">
      <c r="A124" s="20" t="s">
        <v>339</v>
      </c>
      <c r="B124" s="21" t="s">
        <v>341</v>
      </c>
      <c r="C124" s="21" t="s">
        <v>289</v>
      </c>
      <c r="D124" s="21" t="s">
        <v>290</v>
      </c>
      <c r="E124" s="22">
        <v>8310</v>
      </c>
      <c r="F124" s="312">
        <v>227373.27</v>
      </c>
      <c r="G124" s="312"/>
      <c r="H124" s="22">
        <v>1310</v>
      </c>
      <c r="I124" s="313" t="s">
        <v>56</v>
      </c>
      <c r="J124" s="313"/>
      <c r="K124" s="23" t="s">
        <v>57</v>
      </c>
      <c r="L124" s="126">
        <v>33771373.380000003</v>
      </c>
      <c r="M124" s="25"/>
      <c r="N124" s="26"/>
      <c r="O124" s="27"/>
    </row>
    <row r="125" spans="1:15" ht="83.1" customHeight="1" outlineLevel="1" x14ac:dyDescent="0.25">
      <c r="A125" s="20" t="s">
        <v>339</v>
      </c>
      <c r="B125" s="21" t="s">
        <v>341</v>
      </c>
      <c r="C125" s="21" t="s">
        <v>289</v>
      </c>
      <c r="D125" s="21" t="s">
        <v>290</v>
      </c>
      <c r="E125" s="22">
        <v>8310</v>
      </c>
      <c r="F125" s="312">
        <v>189477.73</v>
      </c>
      <c r="G125" s="312"/>
      <c r="H125" s="22">
        <v>1310</v>
      </c>
      <c r="I125" s="313" t="s">
        <v>56</v>
      </c>
      <c r="J125" s="313"/>
      <c r="K125" s="23" t="s">
        <v>57</v>
      </c>
      <c r="L125" s="126">
        <v>33960851.109999999</v>
      </c>
      <c r="M125" s="25"/>
      <c r="N125" s="26"/>
      <c r="O125" s="27"/>
    </row>
    <row r="126" spans="1:15" ht="83.1" customHeight="1" outlineLevel="1" x14ac:dyDescent="0.25">
      <c r="A126" s="20" t="s">
        <v>339</v>
      </c>
      <c r="B126" s="21" t="s">
        <v>341</v>
      </c>
      <c r="C126" s="21" t="s">
        <v>289</v>
      </c>
      <c r="D126" s="21" t="s">
        <v>290</v>
      </c>
      <c r="E126" s="22">
        <v>8310</v>
      </c>
      <c r="F126" s="312">
        <v>227373.27</v>
      </c>
      <c r="G126" s="312"/>
      <c r="H126" s="22">
        <v>1310</v>
      </c>
      <c r="I126" s="313" t="s">
        <v>56</v>
      </c>
      <c r="J126" s="313"/>
      <c r="K126" s="23" t="s">
        <v>57</v>
      </c>
      <c r="L126" s="126">
        <v>34188224.380000003</v>
      </c>
      <c r="M126" s="25"/>
      <c r="N126" s="26"/>
      <c r="O126" s="27"/>
    </row>
    <row r="127" spans="1:15" ht="83.1" customHeight="1" outlineLevel="1" x14ac:dyDescent="0.25">
      <c r="A127" s="20" t="s">
        <v>339</v>
      </c>
      <c r="B127" s="21" t="s">
        <v>341</v>
      </c>
      <c r="C127" s="21" t="s">
        <v>289</v>
      </c>
      <c r="D127" s="21" t="s">
        <v>290</v>
      </c>
      <c r="E127" s="22">
        <v>8310</v>
      </c>
      <c r="F127" s="312">
        <v>113686.64</v>
      </c>
      <c r="G127" s="312"/>
      <c r="H127" s="22">
        <v>1310</v>
      </c>
      <c r="I127" s="313" t="s">
        <v>56</v>
      </c>
      <c r="J127" s="313"/>
      <c r="K127" s="23" t="s">
        <v>57</v>
      </c>
      <c r="L127" s="126">
        <v>34301911.020000003</v>
      </c>
      <c r="M127" s="25"/>
      <c r="N127" s="26"/>
      <c r="O127" s="27"/>
    </row>
    <row r="128" spans="1:15" ht="71.099999999999994" customHeight="1" outlineLevel="1" x14ac:dyDescent="0.25">
      <c r="A128" s="20" t="s">
        <v>339</v>
      </c>
      <c r="B128" s="21" t="s">
        <v>341</v>
      </c>
      <c r="C128" s="21" t="s">
        <v>291</v>
      </c>
      <c r="D128" s="21" t="s">
        <v>295</v>
      </c>
      <c r="E128" s="22">
        <v>8310</v>
      </c>
      <c r="F128" s="312">
        <v>88256.09</v>
      </c>
      <c r="G128" s="312"/>
      <c r="H128" s="22">
        <v>1310</v>
      </c>
      <c r="I128" s="313" t="s">
        <v>56</v>
      </c>
      <c r="J128" s="313"/>
      <c r="K128" s="23" t="s">
        <v>57</v>
      </c>
      <c r="L128" s="126">
        <v>34390167.110000007</v>
      </c>
      <c r="M128" s="25"/>
      <c r="N128" s="26"/>
      <c r="O128" s="27"/>
    </row>
    <row r="129" spans="1:15" ht="71.099999999999994" customHeight="1" outlineLevel="1" x14ac:dyDescent="0.25">
      <c r="A129" s="20" t="s">
        <v>339</v>
      </c>
      <c r="B129" s="21" t="s">
        <v>341</v>
      </c>
      <c r="C129" s="21" t="s">
        <v>291</v>
      </c>
      <c r="D129" s="21" t="s">
        <v>295</v>
      </c>
      <c r="E129" s="22">
        <v>8310</v>
      </c>
      <c r="F129" s="312">
        <v>88256.09</v>
      </c>
      <c r="G129" s="312"/>
      <c r="H129" s="22">
        <v>1310</v>
      </c>
      <c r="I129" s="313" t="s">
        <v>56</v>
      </c>
      <c r="J129" s="313"/>
      <c r="K129" s="23" t="s">
        <v>57</v>
      </c>
      <c r="L129" s="126">
        <v>34478423.20000001</v>
      </c>
      <c r="M129" s="25"/>
      <c r="N129" s="26"/>
      <c r="O129" s="27"/>
    </row>
    <row r="130" spans="1:15" ht="71.099999999999994" customHeight="1" outlineLevel="1" x14ac:dyDescent="0.25">
      <c r="A130" s="20" t="s">
        <v>339</v>
      </c>
      <c r="B130" s="21" t="s">
        <v>341</v>
      </c>
      <c r="C130" s="21" t="s">
        <v>291</v>
      </c>
      <c r="D130" s="21" t="s">
        <v>295</v>
      </c>
      <c r="E130" s="22">
        <v>8310</v>
      </c>
      <c r="F130" s="312">
        <v>132384.13</v>
      </c>
      <c r="G130" s="312"/>
      <c r="H130" s="22">
        <v>1310</v>
      </c>
      <c r="I130" s="313" t="s">
        <v>56</v>
      </c>
      <c r="J130" s="313"/>
      <c r="K130" s="23" t="s">
        <v>57</v>
      </c>
      <c r="L130" s="126">
        <v>34610807.330000013</v>
      </c>
      <c r="M130" s="25"/>
      <c r="N130" s="26"/>
      <c r="O130" s="27"/>
    </row>
    <row r="131" spans="1:15" ht="71.099999999999994" customHeight="1" outlineLevel="1" x14ac:dyDescent="0.25">
      <c r="A131" s="20" t="s">
        <v>339</v>
      </c>
      <c r="B131" s="21" t="s">
        <v>341</v>
      </c>
      <c r="C131" s="21" t="s">
        <v>291</v>
      </c>
      <c r="D131" s="21" t="s">
        <v>295</v>
      </c>
      <c r="E131" s="22">
        <v>8310</v>
      </c>
      <c r="F131" s="312">
        <v>132384.13</v>
      </c>
      <c r="G131" s="312"/>
      <c r="H131" s="22">
        <v>1310</v>
      </c>
      <c r="I131" s="313" t="s">
        <v>56</v>
      </c>
      <c r="J131" s="313"/>
      <c r="K131" s="23" t="s">
        <v>57</v>
      </c>
      <c r="L131" s="126">
        <v>34743191.460000016</v>
      </c>
      <c r="M131" s="25"/>
      <c r="N131" s="26"/>
      <c r="O131" s="27"/>
    </row>
    <row r="132" spans="1:15" ht="83.1" customHeight="1" outlineLevel="1" x14ac:dyDescent="0.25">
      <c r="A132" s="20" t="s">
        <v>339</v>
      </c>
      <c r="B132" s="21" t="s">
        <v>341</v>
      </c>
      <c r="C132" s="21" t="s">
        <v>291</v>
      </c>
      <c r="D132" s="21" t="s">
        <v>292</v>
      </c>
      <c r="E132" s="22">
        <v>8310</v>
      </c>
      <c r="F132" s="312">
        <v>403981.41</v>
      </c>
      <c r="G132" s="312"/>
      <c r="H132" s="22">
        <v>1310</v>
      </c>
      <c r="I132" s="313" t="s">
        <v>56</v>
      </c>
      <c r="J132" s="313"/>
      <c r="K132" s="23" t="s">
        <v>57</v>
      </c>
      <c r="L132" s="126">
        <v>35147172.870000012</v>
      </c>
      <c r="M132" s="25"/>
      <c r="N132" s="26"/>
      <c r="O132" s="27"/>
    </row>
    <row r="133" spans="1:15" ht="71.099999999999994" customHeight="1" outlineLevel="1" x14ac:dyDescent="0.25">
      <c r="A133" s="20" t="s">
        <v>339</v>
      </c>
      <c r="B133" s="21" t="s">
        <v>341</v>
      </c>
      <c r="C133" s="21" t="s">
        <v>291</v>
      </c>
      <c r="D133" s="21" t="s">
        <v>293</v>
      </c>
      <c r="E133" s="22">
        <v>8310</v>
      </c>
      <c r="F133" s="312">
        <v>202202</v>
      </c>
      <c r="G133" s="312"/>
      <c r="H133" s="22">
        <v>1310</v>
      </c>
      <c r="I133" s="313" t="s">
        <v>56</v>
      </c>
      <c r="J133" s="313"/>
      <c r="K133" s="23" t="s">
        <v>57</v>
      </c>
      <c r="L133" s="126">
        <v>35349374.870000012</v>
      </c>
      <c r="M133" s="25"/>
      <c r="N133" s="26"/>
      <c r="O133" s="27"/>
    </row>
    <row r="134" spans="1:15" ht="107.1" customHeight="1" outlineLevel="1" x14ac:dyDescent="0.25">
      <c r="A134" s="20" t="s">
        <v>339</v>
      </c>
      <c r="B134" s="21" t="s">
        <v>341</v>
      </c>
      <c r="C134" s="21" t="s">
        <v>319</v>
      </c>
      <c r="D134" s="21" t="s">
        <v>342</v>
      </c>
      <c r="E134" s="22">
        <v>8310</v>
      </c>
      <c r="F134" s="312">
        <v>2465066.7799999998</v>
      </c>
      <c r="G134" s="312"/>
      <c r="H134" s="22">
        <v>1310</v>
      </c>
      <c r="I134" s="313" t="s">
        <v>56</v>
      </c>
      <c r="J134" s="313"/>
      <c r="K134" s="23" t="s">
        <v>57</v>
      </c>
      <c r="L134" s="126">
        <v>37814441.650000013</v>
      </c>
      <c r="M134" s="25"/>
      <c r="N134" s="26"/>
      <c r="O134" s="27"/>
    </row>
    <row r="135" spans="1:15" ht="59.1" customHeight="1" outlineLevel="1" x14ac:dyDescent="0.25">
      <c r="A135" s="20" t="s">
        <v>339</v>
      </c>
      <c r="B135" s="21" t="s">
        <v>341</v>
      </c>
      <c r="C135" s="21" t="s">
        <v>297</v>
      </c>
      <c r="D135" s="21" t="s">
        <v>343</v>
      </c>
      <c r="E135" s="22">
        <v>8310</v>
      </c>
      <c r="F135" s="312">
        <v>30680</v>
      </c>
      <c r="G135" s="312"/>
      <c r="H135" s="22">
        <v>1310</v>
      </c>
      <c r="I135" s="313" t="s">
        <v>56</v>
      </c>
      <c r="J135" s="313"/>
      <c r="K135" s="23" t="s">
        <v>57</v>
      </c>
      <c r="L135" s="126">
        <v>37845121.650000013</v>
      </c>
      <c r="M135" s="25"/>
      <c r="N135" s="26"/>
      <c r="O135" s="27"/>
    </row>
    <row r="136" spans="1:15" ht="71.099999999999994" customHeight="1" outlineLevel="1" x14ac:dyDescent="0.25">
      <c r="A136" s="20" t="s">
        <v>339</v>
      </c>
      <c r="B136" s="21" t="s">
        <v>341</v>
      </c>
      <c r="C136" s="21" t="s">
        <v>291</v>
      </c>
      <c r="D136" s="21" t="s">
        <v>344</v>
      </c>
      <c r="E136" s="22">
        <v>8310</v>
      </c>
      <c r="F136" s="312">
        <v>192144.45</v>
      </c>
      <c r="G136" s="312"/>
      <c r="H136" s="22">
        <v>1310</v>
      </c>
      <c r="I136" s="313" t="s">
        <v>56</v>
      </c>
      <c r="J136" s="313"/>
      <c r="K136" s="23" t="s">
        <v>57</v>
      </c>
      <c r="L136" s="126">
        <v>38037266.100000016</v>
      </c>
      <c r="M136" s="25"/>
      <c r="N136" s="26"/>
      <c r="O136" s="27"/>
    </row>
    <row r="137" spans="1:15" ht="71.099999999999994" customHeight="1" outlineLevel="1" x14ac:dyDescent="0.25">
      <c r="A137" s="20" t="s">
        <v>339</v>
      </c>
      <c r="B137" s="21" t="s">
        <v>341</v>
      </c>
      <c r="C137" s="21" t="s">
        <v>291</v>
      </c>
      <c r="D137" s="21" t="s">
        <v>345</v>
      </c>
      <c r="E137" s="22">
        <v>8310</v>
      </c>
      <c r="F137" s="312">
        <v>192222.29</v>
      </c>
      <c r="G137" s="312"/>
      <c r="H137" s="22">
        <v>1310</v>
      </c>
      <c r="I137" s="313" t="s">
        <v>56</v>
      </c>
      <c r="J137" s="313"/>
      <c r="K137" s="23" t="s">
        <v>57</v>
      </c>
      <c r="L137" s="126">
        <v>38229488.390000015</v>
      </c>
      <c r="M137" s="25"/>
      <c r="N137" s="26"/>
      <c r="O137" s="27"/>
    </row>
    <row r="138" spans="1:15" ht="59.1" customHeight="1" outlineLevel="1" x14ac:dyDescent="0.25">
      <c r="A138" s="20" t="s">
        <v>339</v>
      </c>
      <c r="B138" s="21" t="s">
        <v>341</v>
      </c>
      <c r="C138" s="21" t="s">
        <v>297</v>
      </c>
      <c r="D138" s="21" t="s">
        <v>316</v>
      </c>
      <c r="E138" s="22">
        <v>8310</v>
      </c>
      <c r="F138" s="312">
        <v>273840</v>
      </c>
      <c r="G138" s="312"/>
      <c r="H138" s="22">
        <v>1310</v>
      </c>
      <c r="I138" s="313" t="s">
        <v>56</v>
      </c>
      <c r="J138" s="313"/>
      <c r="K138" s="23" t="s">
        <v>57</v>
      </c>
      <c r="L138" s="126">
        <v>38503328.390000015</v>
      </c>
      <c r="M138" s="25"/>
      <c r="N138" s="26"/>
      <c r="O138" s="27"/>
    </row>
    <row r="139" spans="1:15" ht="83.1" customHeight="1" outlineLevel="1" x14ac:dyDescent="0.25">
      <c r="A139" s="20" t="s">
        <v>339</v>
      </c>
      <c r="B139" s="21" t="s">
        <v>341</v>
      </c>
      <c r="C139" s="21" t="s">
        <v>291</v>
      </c>
      <c r="D139" s="21" t="s">
        <v>294</v>
      </c>
      <c r="E139" s="22">
        <v>8310</v>
      </c>
      <c r="F139" s="312">
        <v>151164.85</v>
      </c>
      <c r="G139" s="312"/>
      <c r="H139" s="22">
        <v>1310</v>
      </c>
      <c r="I139" s="313" t="s">
        <v>56</v>
      </c>
      <c r="J139" s="313"/>
      <c r="K139" s="23" t="s">
        <v>57</v>
      </c>
      <c r="L139" s="126">
        <v>38654493.240000017</v>
      </c>
      <c r="M139" s="25"/>
      <c r="N139" s="26"/>
      <c r="O139" s="27"/>
    </row>
    <row r="140" spans="1:15" ht="83.1" customHeight="1" outlineLevel="1" x14ac:dyDescent="0.25">
      <c r="A140" s="20" t="s">
        <v>339</v>
      </c>
      <c r="B140" s="21" t="s">
        <v>341</v>
      </c>
      <c r="C140" s="21" t="s">
        <v>291</v>
      </c>
      <c r="D140" s="21" t="s">
        <v>294</v>
      </c>
      <c r="E140" s="22">
        <v>8310</v>
      </c>
      <c r="F140" s="312">
        <v>151164.85</v>
      </c>
      <c r="G140" s="312"/>
      <c r="H140" s="22">
        <v>1310</v>
      </c>
      <c r="I140" s="313" t="s">
        <v>56</v>
      </c>
      <c r="J140" s="313"/>
      <c r="K140" s="23" t="s">
        <v>57</v>
      </c>
      <c r="L140" s="126">
        <v>38805658.090000018</v>
      </c>
      <c r="M140" s="25"/>
      <c r="N140" s="26"/>
      <c r="O140" s="27"/>
    </row>
    <row r="141" spans="1:15" ht="83.1" customHeight="1" outlineLevel="1" x14ac:dyDescent="0.25">
      <c r="A141" s="20" t="s">
        <v>339</v>
      </c>
      <c r="B141" s="21" t="s">
        <v>341</v>
      </c>
      <c r="C141" s="21" t="s">
        <v>291</v>
      </c>
      <c r="D141" s="21" t="s">
        <v>294</v>
      </c>
      <c r="E141" s="22">
        <v>8310</v>
      </c>
      <c r="F141" s="312">
        <v>151164.85</v>
      </c>
      <c r="G141" s="312"/>
      <c r="H141" s="22">
        <v>1310</v>
      </c>
      <c r="I141" s="313" t="s">
        <v>56</v>
      </c>
      <c r="J141" s="313"/>
      <c r="K141" s="23" t="s">
        <v>57</v>
      </c>
      <c r="L141" s="126">
        <v>38956822.94000002</v>
      </c>
      <c r="M141" s="25"/>
      <c r="N141" s="26"/>
      <c r="O141" s="27"/>
    </row>
    <row r="142" spans="1:15" ht="71.099999999999994" customHeight="1" outlineLevel="1" x14ac:dyDescent="0.25">
      <c r="A142" s="20" t="s">
        <v>339</v>
      </c>
      <c r="B142" s="21" t="s">
        <v>341</v>
      </c>
      <c r="C142" s="21" t="s">
        <v>346</v>
      </c>
      <c r="D142" s="21" t="s">
        <v>347</v>
      </c>
      <c r="E142" s="22">
        <v>8310</v>
      </c>
      <c r="F142" s="312">
        <v>116849.13</v>
      </c>
      <c r="G142" s="312"/>
      <c r="H142" s="22">
        <v>1310</v>
      </c>
      <c r="I142" s="313" t="s">
        <v>56</v>
      </c>
      <c r="J142" s="313"/>
      <c r="K142" s="23" t="s">
        <v>57</v>
      </c>
      <c r="L142" s="126">
        <v>39073672.070000023</v>
      </c>
      <c r="M142" s="25"/>
      <c r="N142" s="26"/>
      <c r="O142" s="27"/>
    </row>
    <row r="143" spans="1:15" ht="71.099999999999994" customHeight="1" outlineLevel="1" x14ac:dyDescent="0.25">
      <c r="A143" s="20" t="s">
        <v>339</v>
      </c>
      <c r="B143" s="21" t="s">
        <v>341</v>
      </c>
      <c r="C143" s="21" t="s">
        <v>346</v>
      </c>
      <c r="D143" s="21" t="s">
        <v>348</v>
      </c>
      <c r="E143" s="22">
        <v>8310</v>
      </c>
      <c r="F143" s="312">
        <v>141488.71</v>
      </c>
      <c r="G143" s="312"/>
      <c r="H143" s="22">
        <v>1310</v>
      </c>
      <c r="I143" s="313" t="s">
        <v>56</v>
      </c>
      <c r="J143" s="313"/>
      <c r="K143" s="23" t="s">
        <v>57</v>
      </c>
      <c r="L143" s="126">
        <v>39215160.780000024</v>
      </c>
      <c r="M143" s="25"/>
      <c r="N143" s="26"/>
      <c r="O143" s="27"/>
    </row>
    <row r="144" spans="1:15" ht="59.1" customHeight="1" outlineLevel="1" x14ac:dyDescent="0.25">
      <c r="A144" s="20" t="s">
        <v>339</v>
      </c>
      <c r="B144" s="21" t="s">
        <v>341</v>
      </c>
      <c r="C144" s="21" t="s">
        <v>297</v>
      </c>
      <c r="D144" s="21" t="s">
        <v>330</v>
      </c>
      <c r="E144" s="22">
        <v>8310</v>
      </c>
      <c r="F144" s="312">
        <v>31680</v>
      </c>
      <c r="G144" s="312"/>
      <c r="H144" s="22">
        <v>1310</v>
      </c>
      <c r="I144" s="313" t="s">
        <v>56</v>
      </c>
      <c r="J144" s="313"/>
      <c r="K144" s="23" t="s">
        <v>57</v>
      </c>
      <c r="L144" s="126">
        <v>39246840.780000024</v>
      </c>
      <c r="M144" s="25"/>
      <c r="N144" s="26"/>
      <c r="O144" s="27"/>
    </row>
    <row r="145" spans="1:15" ht="59.1" customHeight="1" outlineLevel="1" x14ac:dyDescent="0.25">
      <c r="A145" s="20" t="s">
        <v>339</v>
      </c>
      <c r="B145" s="21" t="s">
        <v>341</v>
      </c>
      <c r="C145" s="21" t="s">
        <v>297</v>
      </c>
      <c r="D145" s="21" t="s">
        <v>298</v>
      </c>
      <c r="E145" s="22">
        <v>8310</v>
      </c>
      <c r="F145" s="312">
        <v>36650</v>
      </c>
      <c r="G145" s="312"/>
      <c r="H145" s="22">
        <v>1310</v>
      </c>
      <c r="I145" s="313" t="s">
        <v>56</v>
      </c>
      <c r="J145" s="313"/>
      <c r="K145" s="23" t="s">
        <v>57</v>
      </c>
      <c r="L145" s="126">
        <v>39283490.780000024</v>
      </c>
      <c r="M145" s="25"/>
      <c r="N145" s="26"/>
      <c r="O145" s="27"/>
    </row>
    <row r="146" spans="1:15" ht="59.1" customHeight="1" outlineLevel="1" x14ac:dyDescent="0.25">
      <c r="A146" s="20" t="s">
        <v>339</v>
      </c>
      <c r="B146" s="21" t="s">
        <v>341</v>
      </c>
      <c r="C146" s="21" t="s">
        <v>297</v>
      </c>
      <c r="D146" s="21" t="s">
        <v>300</v>
      </c>
      <c r="E146" s="22">
        <v>8310</v>
      </c>
      <c r="F146" s="312">
        <v>18650</v>
      </c>
      <c r="G146" s="312"/>
      <c r="H146" s="22">
        <v>1310</v>
      </c>
      <c r="I146" s="313" t="s">
        <v>56</v>
      </c>
      <c r="J146" s="313"/>
      <c r="K146" s="23" t="s">
        <v>57</v>
      </c>
      <c r="L146" s="126">
        <v>39302140.780000024</v>
      </c>
      <c r="M146" s="25"/>
      <c r="N146" s="26"/>
      <c r="O146" s="27"/>
    </row>
    <row r="147" spans="1:15" ht="59.1" customHeight="1" outlineLevel="1" x14ac:dyDescent="0.25">
      <c r="A147" s="20" t="s">
        <v>339</v>
      </c>
      <c r="B147" s="21" t="s">
        <v>341</v>
      </c>
      <c r="C147" s="21" t="s">
        <v>297</v>
      </c>
      <c r="D147" s="21" t="s">
        <v>331</v>
      </c>
      <c r="E147" s="22">
        <v>8310</v>
      </c>
      <c r="F147" s="312">
        <v>2844</v>
      </c>
      <c r="G147" s="312"/>
      <c r="H147" s="22">
        <v>1310</v>
      </c>
      <c r="I147" s="313" t="s">
        <v>56</v>
      </c>
      <c r="J147" s="313"/>
      <c r="K147" s="23" t="s">
        <v>57</v>
      </c>
      <c r="L147" s="126">
        <v>39304984.780000024</v>
      </c>
      <c r="M147" s="25"/>
      <c r="N147" s="26"/>
      <c r="O147" s="27"/>
    </row>
    <row r="148" spans="1:15" ht="59.1" customHeight="1" outlineLevel="1" x14ac:dyDescent="0.25">
      <c r="A148" s="20" t="s">
        <v>339</v>
      </c>
      <c r="B148" s="21" t="s">
        <v>341</v>
      </c>
      <c r="C148" s="21" t="s">
        <v>297</v>
      </c>
      <c r="D148" s="21" t="s">
        <v>349</v>
      </c>
      <c r="E148" s="22">
        <v>8310</v>
      </c>
      <c r="F148" s="312">
        <v>525000</v>
      </c>
      <c r="G148" s="312"/>
      <c r="H148" s="22">
        <v>1310</v>
      </c>
      <c r="I148" s="313" t="s">
        <v>56</v>
      </c>
      <c r="J148" s="313"/>
      <c r="K148" s="23" t="s">
        <v>57</v>
      </c>
      <c r="L148" s="126">
        <v>39829984.780000024</v>
      </c>
      <c r="M148" s="25"/>
      <c r="N148" s="26"/>
      <c r="O148" s="27"/>
    </row>
    <row r="149" spans="1:15" ht="59.1" customHeight="1" outlineLevel="1" x14ac:dyDescent="0.25">
      <c r="A149" s="20" t="s">
        <v>339</v>
      </c>
      <c r="B149" s="21" t="s">
        <v>341</v>
      </c>
      <c r="C149" s="21" t="s">
        <v>297</v>
      </c>
      <c r="D149" s="21" t="s">
        <v>350</v>
      </c>
      <c r="E149" s="22">
        <v>8310</v>
      </c>
      <c r="F149" s="312">
        <v>712450</v>
      </c>
      <c r="G149" s="312"/>
      <c r="H149" s="22">
        <v>1310</v>
      </c>
      <c r="I149" s="313" t="s">
        <v>56</v>
      </c>
      <c r="J149" s="313"/>
      <c r="K149" s="23" t="s">
        <v>57</v>
      </c>
      <c r="L149" s="126">
        <v>40542434.780000024</v>
      </c>
      <c r="M149" s="25"/>
      <c r="N149" s="26"/>
      <c r="O149" s="27"/>
    </row>
    <row r="150" spans="1:15" ht="59.1" customHeight="1" outlineLevel="1" x14ac:dyDescent="0.25">
      <c r="A150" s="20" t="s">
        <v>339</v>
      </c>
      <c r="B150" s="21" t="s">
        <v>341</v>
      </c>
      <c r="C150" s="21" t="s">
        <v>297</v>
      </c>
      <c r="D150" s="21" t="s">
        <v>351</v>
      </c>
      <c r="E150" s="22">
        <v>8310</v>
      </c>
      <c r="F150" s="312">
        <v>61800</v>
      </c>
      <c r="G150" s="312"/>
      <c r="H150" s="22">
        <v>1310</v>
      </c>
      <c r="I150" s="313" t="s">
        <v>56</v>
      </c>
      <c r="J150" s="313"/>
      <c r="K150" s="23" t="s">
        <v>57</v>
      </c>
      <c r="L150" s="126">
        <v>40604234.780000024</v>
      </c>
      <c r="M150" s="25"/>
      <c r="N150" s="26"/>
      <c r="O150" s="27"/>
    </row>
    <row r="151" spans="1:15" ht="59.1" customHeight="1" outlineLevel="1" x14ac:dyDescent="0.25">
      <c r="A151" s="20" t="s">
        <v>339</v>
      </c>
      <c r="B151" s="21" t="s">
        <v>341</v>
      </c>
      <c r="C151" s="21" t="s">
        <v>297</v>
      </c>
      <c r="D151" s="21" t="s">
        <v>352</v>
      </c>
      <c r="E151" s="22">
        <v>8310</v>
      </c>
      <c r="F151" s="312">
        <v>65100</v>
      </c>
      <c r="G151" s="312"/>
      <c r="H151" s="22">
        <v>1310</v>
      </c>
      <c r="I151" s="313" t="s">
        <v>56</v>
      </c>
      <c r="J151" s="313"/>
      <c r="K151" s="23" t="s">
        <v>57</v>
      </c>
      <c r="L151" s="126">
        <v>40669334.780000024</v>
      </c>
      <c r="M151" s="25"/>
      <c r="N151" s="26"/>
      <c r="O151" s="27"/>
    </row>
    <row r="152" spans="1:15" ht="59.1" customHeight="1" outlineLevel="1" x14ac:dyDescent="0.25">
      <c r="A152" s="20" t="s">
        <v>339</v>
      </c>
      <c r="B152" s="21" t="s">
        <v>341</v>
      </c>
      <c r="C152" s="21" t="s">
        <v>327</v>
      </c>
      <c r="D152" s="21" t="s">
        <v>328</v>
      </c>
      <c r="E152" s="22">
        <v>8310</v>
      </c>
      <c r="F152" s="312">
        <v>658805.74</v>
      </c>
      <c r="G152" s="312"/>
      <c r="H152" s="22">
        <v>1310</v>
      </c>
      <c r="I152" s="313" t="s">
        <v>56</v>
      </c>
      <c r="J152" s="313"/>
      <c r="K152" s="23" t="s">
        <v>57</v>
      </c>
      <c r="L152" s="126">
        <v>41328140.520000026</v>
      </c>
      <c r="M152" s="25"/>
      <c r="N152" s="26"/>
      <c r="O152" s="27"/>
    </row>
    <row r="153" spans="1:15" ht="59.1" customHeight="1" outlineLevel="1" x14ac:dyDescent="0.25">
      <c r="A153" s="20" t="s">
        <v>339</v>
      </c>
      <c r="B153" s="21" t="s">
        <v>341</v>
      </c>
      <c r="C153" s="21" t="s">
        <v>327</v>
      </c>
      <c r="D153" s="21" t="s">
        <v>328</v>
      </c>
      <c r="E153" s="22">
        <v>8310</v>
      </c>
      <c r="F153" s="312">
        <v>658805.74</v>
      </c>
      <c r="G153" s="312"/>
      <c r="H153" s="22">
        <v>1310</v>
      </c>
      <c r="I153" s="313" t="s">
        <v>56</v>
      </c>
      <c r="J153" s="313"/>
      <c r="K153" s="23" t="s">
        <v>57</v>
      </c>
      <c r="L153" s="126">
        <v>41986946.260000028</v>
      </c>
      <c r="M153" s="25"/>
      <c r="N153" s="26"/>
      <c r="O153" s="27"/>
    </row>
    <row r="154" spans="1:15" ht="59.1" customHeight="1" outlineLevel="1" x14ac:dyDescent="0.25">
      <c r="A154" s="20" t="s">
        <v>339</v>
      </c>
      <c r="B154" s="21" t="s">
        <v>341</v>
      </c>
      <c r="C154" s="21" t="s">
        <v>327</v>
      </c>
      <c r="D154" s="21" t="s">
        <v>328</v>
      </c>
      <c r="E154" s="22">
        <v>8310</v>
      </c>
      <c r="F154" s="312">
        <v>329200.15999999997</v>
      </c>
      <c r="G154" s="312"/>
      <c r="H154" s="22">
        <v>1310</v>
      </c>
      <c r="I154" s="313" t="s">
        <v>56</v>
      </c>
      <c r="J154" s="313"/>
      <c r="K154" s="23" t="s">
        <v>57</v>
      </c>
      <c r="L154" s="126">
        <v>42316146.420000024</v>
      </c>
      <c r="M154" s="25"/>
      <c r="N154" s="26"/>
      <c r="O154" s="27"/>
    </row>
    <row r="155" spans="1:15" ht="59.1" customHeight="1" outlineLevel="1" x14ac:dyDescent="0.25">
      <c r="A155" s="20" t="s">
        <v>339</v>
      </c>
      <c r="B155" s="21" t="s">
        <v>341</v>
      </c>
      <c r="C155" s="21" t="s">
        <v>327</v>
      </c>
      <c r="D155" s="21" t="s">
        <v>328</v>
      </c>
      <c r="E155" s="22">
        <v>8310</v>
      </c>
      <c r="F155" s="312">
        <v>988411.31</v>
      </c>
      <c r="G155" s="312"/>
      <c r="H155" s="22">
        <v>1310</v>
      </c>
      <c r="I155" s="313" t="s">
        <v>56</v>
      </c>
      <c r="J155" s="313"/>
      <c r="K155" s="23" t="s">
        <v>57</v>
      </c>
      <c r="L155" s="126">
        <v>43304557.730000027</v>
      </c>
      <c r="M155" s="25"/>
      <c r="N155" s="26"/>
      <c r="O155" s="27"/>
    </row>
    <row r="156" spans="1:15" ht="83.1" customHeight="1" outlineLevel="1" x14ac:dyDescent="0.25">
      <c r="A156" s="20" t="s">
        <v>353</v>
      </c>
      <c r="B156" s="21" t="s">
        <v>354</v>
      </c>
      <c r="C156" s="21" t="s">
        <v>289</v>
      </c>
      <c r="D156" s="21" t="s">
        <v>290</v>
      </c>
      <c r="E156" s="22">
        <v>8310</v>
      </c>
      <c r="F156" s="312">
        <v>113686.64</v>
      </c>
      <c r="G156" s="312"/>
      <c r="H156" s="22">
        <v>1310</v>
      </c>
      <c r="I156" s="313" t="s">
        <v>56</v>
      </c>
      <c r="J156" s="313"/>
      <c r="K156" s="23" t="s">
        <v>57</v>
      </c>
      <c r="L156" s="126">
        <v>43418244.370000027</v>
      </c>
      <c r="M156" s="25"/>
      <c r="N156" s="26"/>
      <c r="O156" s="27"/>
    </row>
    <row r="157" spans="1:15" ht="83.1" customHeight="1" outlineLevel="1" x14ac:dyDescent="0.25">
      <c r="A157" s="20" t="s">
        <v>353</v>
      </c>
      <c r="B157" s="21" t="s">
        <v>354</v>
      </c>
      <c r="C157" s="21" t="s">
        <v>289</v>
      </c>
      <c r="D157" s="21" t="s">
        <v>290</v>
      </c>
      <c r="E157" s="22">
        <v>8310</v>
      </c>
      <c r="F157" s="312">
        <v>113686.64</v>
      </c>
      <c r="G157" s="312"/>
      <c r="H157" s="22">
        <v>1310</v>
      </c>
      <c r="I157" s="313" t="s">
        <v>56</v>
      </c>
      <c r="J157" s="313"/>
      <c r="K157" s="23" t="s">
        <v>57</v>
      </c>
      <c r="L157" s="126">
        <v>43531931.010000028</v>
      </c>
      <c r="M157" s="25"/>
      <c r="N157" s="26"/>
      <c r="O157" s="27"/>
    </row>
    <row r="158" spans="1:15" ht="83.1" customHeight="1" outlineLevel="1" x14ac:dyDescent="0.25">
      <c r="A158" s="20" t="s">
        <v>353</v>
      </c>
      <c r="B158" s="21" t="s">
        <v>354</v>
      </c>
      <c r="C158" s="21" t="s">
        <v>289</v>
      </c>
      <c r="D158" s="21" t="s">
        <v>290</v>
      </c>
      <c r="E158" s="22">
        <v>8310</v>
      </c>
      <c r="F158" s="312">
        <v>75791.09</v>
      </c>
      <c r="G158" s="312"/>
      <c r="H158" s="22">
        <v>1310</v>
      </c>
      <c r="I158" s="313" t="s">
        <v>56</v>
      </c>
      <c r="J158" s="313"/>
      <c r="K158" s="23" t="s">
        <v>57</v>
      </c>
      <c r="L158" s="126">
        <v>43607722.100000031</v>
      </c>
      <c r="M158" s="25"/>
      <c r="N158" s="26"/>
      <c r="O158" s="27"/>
    </row>
    <row r="159" spans="1:15" ht="83.1" customHeight="1" outlineLevel="1" x14ac:dyDescent="0.25">
      <c r="A159" s="20" t="s">
        <v>353</v>
      </c>
      <c r="B159" s="21" t="s">
        <v>354</v>
      </c>
      <c r="C159" s="21" t="s">
        <v>289</v>
      </c>
      <c r="D159" s="21" t="s">
        <v>290</v>
      </c>
      <c r="E159" s="22">
        <v>8310</v>
      </c>
      <c r="F159" s="312">
        <v>113686.64</v>
      </c>
      <c r="G159" s="312"/>
      <c r="H159" s="22">
        <v>1310</v>
      </c>
      <c r="I159" s="313" t="s">
        <v>56</v>
      </c>
      <c r="J159" s="313"/>
      <c r="K159" s="23" t="s">
        <v>57</v>
      </c>
      <c r="L159" s="126">
        <v>43721408.740000032</v>
      </c>
      <c r="M159" s="25"/>
      <c r="N159" s="26"/>
      <c r="O159" s="27"/>
    </row>
    <row r="160" spans="1:15" ht="71.099999999999994" customHeight="1" outlineLevel="1" x14ac:dyDescent="0.25">
      <c r="A160" s="20" t="s">
        <v>353</v>
      </c>
      <c r="B160" s="21" t="s">
        <v>354</v>
      </c>
      <c r="C160" s="21" t="s">
        <v>291</v>
      </c>
      <c r="D160" s="21" t="s">
        <v>295</v>
      </c>
      <c r="E160" s="22">
        <v>8310</v>
      </c>
      <c r="F160" s="312">
        <v>110320.11</v>
      </c>
      <c r="G160" s="312"/>
      <c r="H160" s="22">
        <v>1310</v>
      </c>
      <c r="I160" s="313" t="s">
        <v>56</v>
      </c>
      <c r="J160" s="313"/>
      <c r="K160" s="23" t="s">
        <v>57</v>
      </c>
      <c r="L160" s="126">
        <v>43831728.850000031</v>
      </c>
      <c r="M160" s="25"/>
      <c r="N160" s="26"/>
      <c r="O160" s="27"/>
    </row>
    <row r="161" spans="1:15" ht="71.099999999999994" customHeight="1" outlineLevel="1" x14ac:dyDescent="0.25">
      <c r="A161" s="20" t="s">
        <v>353</v>
      </c>
      <c r="B161" s="21" t="s">
        <v>354</v>
      </c>
      <c r="C161" s="21" t="s">
        <v>291</v>
      </c>
      <c r="D161" s="21" t="s">
        <v>295</v>
      </c>
      <c r="E161" s="22">
        <v>8310</v>
      </c>
      <c r="F161" s="312">
        <v>110320.11</v>
      </c>
      <c r="G161" s="312"/>
      <c r="H161" s="22">
        <v>1310</v>
      </c>
      <c r="I161" s="313" t="s">
        <v>56</v>
      </c>
      <c r="J161" s="313"/>
      <c r="K161" s="23" t="s">
        <v>57</v>
      </c>
      <c r="L161" s="126">
        <v>43942048.960000031</v>
      </c>
      <c r="M161" s="25"/>
      <c r="N161" s="26"/>
      <c r="O161" s="27"/>
    </row>
    <row r="162" spans="1:15" ht="59.1" customHeight="1" outlineLevel="1" x14ac:dyDescent="0.25">
      <c r="A162" s="20" t="s">
        <v>353</v>
      </c>
      <c r="B162" s="21" t="s">
        <v>354</v>
      </c>
      <c r="C162" s="21" t="s">
        <v>327</v>
      </c>
      <c r="D162" s="21" t="s">
        <v>328</v>
      </c>
      <c r="E162" s="22">
        <v>8310</v>
      </c>
      <c r="F162" s="312">
        <v>658805.74</v>
      </c>
      <c r="G162" s="312"/>
      <c r="H162" s="22">
        <v>1310</v>
      </c>
      <c r="I162" s="313" t="s">
        <v>56</v>
      </c>
      <c r="J162" s="313"/>
      <c r="K162" s="23" t="s">
        <v>57</v>
      </c>
      <c r="L162" s="126">
        <v>44600854.700000033</v>
      </c>
      <c r="M162" s="25"/>
      <c r="N162" s="26"/>
      <c r="O162" s="27"/>
    </row>
    <row r="163" spans="1:15" ht="59.1" customHeight="1" outlineLevel="1" x14ac:dyDescent="0.25">
      <c r="A163" s="20" t="s">
        <v>353</v>
      </c>
      <c r="B163" s="21" t="s">
        <v>354</v>
      </c>
      <c r="C163" s="21" t="s">
        <v>327</v>
      </c>
      <c r="D163" s="21" t="s">
        <v>328</v>
      </c>
      <c r="E163" s="22">
        <v>8310</v>
      </c>
      <c r="F163" s="312">
        <v>1368288.84</v>
      </c>
      <c r="G163" s="312"/>
      <c r="H163" s="22">
        <v>1310</v>
      </c>
      <c r="I163" s="313" t="s">
        <v>56</v>
      </c>
      <c r="J163" s="313"/>
      <c r="K163" s="23" t="s">
        <v>57</v>
      </c>
      <c r="L163" s="126">
        <v>45969143.540000036</v>
      </c>
      <c r="M163" s="25"/>
      <c r="N163" s="26"/>
      <c r="O163" s="27"/>
    </row>
    <row r="164" spans="1:15" ht="83.1" customHeight="1" outlineLevel="1" x14ac:dyDescent="0.25">
      <c r="A164" s="20" t="s">
        <v>353</v>
      </c>
      <c r="B164" s="21" t="s">
        <v>354</v>
      </c>
      <c r="C164" s="21" t="s">
        <v>289</v>
      </c>
      <c r="D164" s="21" t="s">
        <v>290</v>
      </c>
      <c r="E164" s="22">
        <v>8310</v>
      </c>
      <c r="F164" s="312">
        <v>113686.64</v>
      </c>
      <c r="G164" s="312"/>
      <c r="H164" s="22">
        <v>1310</v>
      </c>
      <c r="I164" s="313" t="s">
        <v>56</v>
      </c>
      <c r="J164" s="313"/>
      <c r="K164" s="23" t="s">
        <v>57</v>
      </c>
      <c r="L164" s="126">
        <v>46082830.180000037</v>
      </c>
      <c r="M164" s="25"/>
      <c r="N164" s="26"/>
      <c r="O164" s="27"/>
    </row>
    <row r="165" spans="1:15" ht="83.1" customHeight="1" outlineLevel="1" x14ac:dyDescent="0.25">
      <c r="A165" s="20" t="s">
        <v>353</v>
      </c>
      <c r="B165" s="21" t="s">
        <v>354</v>
      </c>
      <c r="C165" s="21" t="s">
        <v>289</v>
      </c>
      <c r="D165" s="21" t="s">
        <v>290</v>
      </c>
      <c r="E165" s="22">
        <v>8310</v>
      </c>
      <c r="F165" s="312">
        <v>151582.18</v>
      </c>
      <c r="G165" s="312"/>
      <c r="H165" s="22">
        <v>1310</v>
      </c>
      <c r="I165" s="313" t="s">
        <v>56</v>
      </c>
      <c r="J165" s="313"/>
      <c r="K165" s="23" t="s">
        <v>57</v>
      </c>
      <c r="L165" s="126">
        <v>46234412.360000037</v>
      </c>
      <c r="M165" s="25"/>
      <c r="N165" s="26"/>
      <c r="O165" s="27"/>
    </row>
    <row r="166" spans="1:15" ht="83.1" customHeight="1" outlineLevel="1" x14ac:dyDescent="0.25">
      <c r="A166" s="20" t="s">
        <v>353</v>
      </c>
      <c r="B166" s="21" t="s">
        <v>354</v>
      </c>
      <c r="C166" s="21" t="s">
        <v>289</v>
      </c>
      <c r="D166" s="21" t="s">
        <v>290</v>
      </c>
      <c r="E166" s="22">
        <v>8310</v>
      </c>
      <c r="F166" s="312">
        <v>144003.07</v>
      </c>
      <c r="G166" s="312"/>
      <c r="H166" s="22">
        <v>1310</v>
      </c>
      <c r="I166" s="313" t="s">
        <v>56</v>
      </c>
      <c r="J166" s="313"/>
      <c r="K166" s="23" t="s">
        <v>57</v>
      </c>
      <c r="L166" s="126">
        <v>46378415.430000037</v>
      </c>
      <c r="M166" s="25"/>
      <c r="N166" s="26"/>
      <c r="O166" s="27"/>
    </row>
    <row r="167" spans="1:15" ht="107.1" customHeight="1" outlineLevel="1" x14ac:dyDescent="0.25">
      <c r="A167" s="20" t="s">
        <v>353</v>
      </c>
      <c r="B167" s="21" t="s">
        <v>354</v>
      </c>
      <c r="C167" s="21" t="s">
        <v>319</v>
      </c>
      <c r="D167" s="21" t="s">
        <v>342</v>
      </c>
      <c r="E167" s="22">
        <v>8310</v>
      </c>
      <c r="F167" s="312">
        <v>2465066.79</v>
      </c>
      <c r="G167" s="312"/>
      <c r="H167" s="22">
        <v>1310</v>
      </c>
      <c r="I167" s="313" t="s">
        <v>56</v>
      </c>
      <c r="J167" s="313"/>
      <c r="K167" s="23" t="s">
        <v>57</v>
      </c>
      <c r="L167" s="126">
        <v>48843482.220000036</v>
      </c>
      <c r="M167" s="25"/>
      <c r="N167" s="26"/>
      <c r="O167" s="27"/>
    </row>
    <row r="168" spans="1:15" ht="71.099999999999994" customHeight="1" outlineLevel="1" x14ac:dyDescent="0.25">
      <c r="A168" s="20" t="s">
        <v>353</v>
      </c>
      <c r="B168" s="21" t="s">
        <v>354</v>
      </c>
      <c r="C168" s="21" t="s">
        <v>291</v>
      </c>
      <c r="D168" s="21" t="s">
        <v>302</v>
      </c>
      <c r="E168" s="22">
        <v>8310</v>
      </c>
      <c r="F168" s="312">
        <v>647120.88</v>
      </c>
      <c r="G168" s="312"/>
      <c r="H168" s="22">
        <v>1310</v>
      </c>
      <c r="I168" s="313" t="s">
        <v>56</v>
      </c>
      <c r="J168" s="313"/>
      <c r="K168" s="23" t="s">
        <v>57</v>
      </c>
      <c r="L168" s="126">
        <v>49490603.100000039</v>
      </c>
      <c r="M168" s="25"/>
      <c r="N168" s="26"/>
      <c r="O168" s="27"/>
    </row>
    <row r="169" spans="1:15" ht="83.1" customHeight="1" outlineLevel="1" x14ac:dyDescent="0.25">
      <c r="A169" s="20" t="s">
        <v>355</v>
      </c>
      <c r="B169" s="21" t="s">
        <v>356</v>
      </c>
      <c r="C169" s="21" t="s">
        <v>289</v>
      </c>
      <c r="D169" s="21" t="s">
        <v>290</v>
      </c>
      <c r="E169" s="22">
        <v>8310</v>
      </c>
      <c r="F169" s="312">
        <v>568433.18999999994</v>
      </c>
      <c r="G169" s="312"/>
      <c r="H169" s="22">
        <v>1310</v>
      </c>
      <c r="I169" s="313" t="s">
        <v>56</v>
      </c>
      <c r="J169" s="313"/>
      <c r="K169" s="23" t="s">
        <v>57</v>
      </c>
      <c r="L169" s="126">
        <v>50059036.290000036</v>
      </c>
      <c r="M169" s="25"/>
      <c r="N169" s="26"/>
      <c r="O169" s="27"/>
    </row>
    <row r="170" spans="1:15" ht="83.1" customHeight="1" outlineLevel="1" x14ac:dyDescent="0.25">
      <c r="A170" s="20" t="s">
        <v>355</v>
      </c>
      <c r="B170" s="21" t="s">
        <v>356</v>
      </c>
      <c r="C170" s="21" t="s">
        <v>289</v>
      </c>
      <c r="D170" s="21" t="s">
        <v>290</v>
      </c>
      <c r="E170" s="22">
        <v>8310</v>
      </c>
      <c r="F170" s="312">
        <v>568433.18999999994</v>
      </c>
      <c r="G170" s="312"/>
      <c r="H170" s="22">
        <v>1310</v>
      </c>
      <c r="I170" s="313" t="s">
        <v>56</v>
      </c>
      <c r="J170" s="313"/>
      <c r="K170" s="23" t="s">
        <v>57</v>
      </c>
      <c r="L170" s="126">
        <v>50627469.480000034</v>
      </c>
      <c r="M170" s="25"/>
      <c r="N170" s="26"/>
      <c r="O170" s="27"/>
    </row>
    <row r="171" spans="1:15" ht="71.099999999999994" customHeight="1" outlineLevel="1" x14ac:dyDescent="0.25">
      <c r="A171" s="20" t="s">
        <v>355</v>
      </c>
      <c r="B171" s="21" t="s">
        <v>356</v>
      </c>
      <c r="C171" s="21" t="s">
        <v>291</v>
      </c>
      <c r="D171" s="21" t="s">
        <v>295</v>
      </c>
      <c r="E171" s="22">
        <v>8310</v>
      </c>
      <c r="F171" s="312">
        <v>26476.83</v>
      </c>
      <c r="G171" s="312"/>
      <c r="H171" s="22">
        <v>1310</v>
      </c>
      <c r="I171" s="313" t="s">
        <v>56</v>
      </c>
      <c r="J171" s="313"/>
      <c r="K171" s="23" t="s">
        <v>57</v>
      </c>
      <c r="L171" s="126">
        <v>50653946.310000032</v>
      </c>
      <c r="M171" s="25"/>
      <c r="N171" s="26"/>
      <c r="O171" s="27"/>
    </row>
    <row r="172" spans="1:15" ht="59.1" customHeight="1" outlineLevel="1" x14ac:dyDescent="0.25">
      <c r="A172" s="20" t="s">
        <v>355</v>
      </c>
      <c r="B172" s="21" t="s">
        <v>356</v>
      </c>
      <c r="C172" s="21" t="s">
        <v>327</v>
      </c>
      <c r="D172" s="21" t="s">
        <v>328</v>
      </c>
      <c r="E172" s="22">
        <v>8310</v>
      </c>
      <c r="F172" s="312">
        <v>658805.74</v>
      </c>
      <c r="G172" s="312"/>
      <c r="H172" s="22">
        <v>1310</v>
      </c>
      <c r="I172" s="313" t="s">
        <v>56</v>
      </c>
      <c r="J172" s="313"/>
      <c r="K172" s="23" t="s">
        <v>57</v>
      </c>
      <c r="L172" s="126">
        <v>51312752.050000034</v>
      </c>
      <c r="M172" s="25"/>
      <c r="N172" s="26"/>
      <c r="O172" s="27"/>
    </row>
    <row r="173" spans="1:15" ht="59.1" customHeight="1" outlineLevel="1" x14ac:dyDescent="0.25">
      <c r="A173" s="20" t="s">
        <v>355</v>
      </c>
      <c r="B173" s="21" t="s">
        <v>356</v>
      </c>
      <c r="C173" s="21" t="s">
        <v>327</v>
      </c>
      <c r="D173" s="21" t="s">
        <v>328</v>
      </c>
      <c r="E173" s="22">
        <v>8310</v>
      </c>
      <c r="F173" s="312">
        <v>1368288.84</v>
      </c>
      <c r="G173" s="312"/>
      <c r="H173" s="22">
        <v>1310</v>
      </c>
      <c r="I173" s="313" t="s">
        <v>56</v>
      </c>
      <c r="J173" s="313"/>
      <c r="K173" s="23" t="s">
        <v>57</v>
      </c>
      <c r="L173" s="126">
        <v>52681040.890000038</v>
      </c>
      <c r="M173" s="25"/>
      <c r="N173" s="26"/>
      <c r="O173" s="27"/>
    </row>
    <row r="174" spans="1:15" ht="83.1" customHeight="1" outlineLevel="1" x14ac:dyDescent="0.25">
      <c r="A174" s="20" t="s">
        <v>355</v>
      </c>
      <c r="B174" s="21" t="s">
        <v>356</v>
      </c>
      <c r="C174" s="21" t="s">
        <v>291</v>
      </c>
      <c r="D174" s="21" t="s">
        <v>294</v>
      </c>
      <c r="E174" s="22">
        <v>8310</v>
      </c>
      <c r="F174" s="312">
        <v>604659.4</v>
      </c>
      <c r="G174" s="312"/>
      <c r="H174" s="22">
        <v>1310</v>
      </c>
      <c r="I174" s="313" t="s">
        <v>56</v>
      </c>
      <c r="J174" s="313"/>
      <c r="K174" s="23" t="s">
        <v>57</v>
      </c>
      <c r="L174" s="126">
        <v>53285700.290000036</v>
      </c>
      <c r="M174" s="25"/>
      <c r="N174" s="26"/>
      <c r="O174" s="27"/>
    </row>
    <row r="175" spans="1:15" ht="59.1" customHeight="1" outlineLevel="1" x14ac:dyDescent="0.25">
      <c r="A175" s="20" t="s">
        <v>355</v>
      </c>
      <c r="B175" s="21" t="s">
        <v>356</v>
      </c>
      <c r="C175" s="21" t="s">
        <v>297</v>
      </c>
      <c r="D175" s="21" t="s">
        <v>357</v>
      </c>
      <c r="E175" s="22">
        <v>8310</v>
      </c>
      <c r="F175" s="312">
        <v>149200</v>
      </c>
      <c r="G175" s="312"/>
      <c r="H175" s="22">
        <v>1310</v>
      </c>
      <c r="I175" s="313" t="s">
        <v>56</v>
      </c>
      <c r="J175" s="313"/>
      <c r="K175" s="23" t="s">
        <v>57</v>
      </c>
      <c r="L175" s="126">
        <v>53434900.290000036</v>
      </c>
      <c r="M175" s="25"/>
      <c r="N175" s="26"/>
      <c r="O175" s="27"/>
    </row>
    <row r="176" spans="1:15" ht="59.1" customHeight="1" outlineLevel="1" x14ac:dyDescent="0.25">
      <c r="A176" s="20" t="s">
        <v>355</v>
      </c>
      <c r="B176" s="21" t="s">
        <v>356</v>
      </c>
      <c r="C176" s="21" t="s">
        <v>297</v>
      </c>
      <c r="D176" s="21" t="s">
        <v>329</v>
      </c>
      <c r="E176" s="22">
        <v>8310</v>
      </c>
      <c r="F176" s="312">
        <v>73300</v>
      </c>
      <c r="G176" s="312"/>
      <c r="H176" s="22">
        <v>1310</v>
      </c>
      <c r="I176" s="313" t="s">
        <v>56</v>
      </c>
      <c r="J176" s="313"/>
      <c r="K176" s="23" t="s">
        <v>57</v>
      </c>
      <c r="L176" s="126">
        <v>53508200.290000036</v>
      </c>
      <c r="M176" s="25"/>
      <c r="N176" s="26"/>
      <c r="O176" s="27"/>
    </row>
    <row r="177" spans="1:15" ht="59.1" customHeight="1" outlineLevel="1" x14ac:dyDescent="0.25">
      <c r="A177" s="20" t="s">
        <v>355</v>
      </c>
      <c r="B177" s="21" t="s">
        <v>356</v>
      </c>
      <c r="C177" s="21" t="s">
        <v>297</v>
      </c>
      <c r="D177" s="21" t="s">
        <v>316</v>
      </c>
      <c r="E177" s="22">
        <v>8310</v>
      </c>
      <c r="F177" s="312">
        <v>651400</v>
      </c>
      <c r="G177" s="312"/>
      <c r="H177" s="22">
        <v>1310</v>
      </c>
      <c r="I177" s="313" t="s">
        <v>56</v>
      </c>
      <c r="J177" s="313"/>
      <c r="K177" s="23" t="s">
        <v>57</v>
      </c>
      <c r="L177" s="126">
        <v>54159600.290000036</v>
      </c>
      <c r="M177" s="25"/>
      <c r="N177" s="26"/>
      <c r="O177" s="27"/>
    </row>
    <row r="178" spans="1:15" ht="59.1" customHeight="1" outlineLevel="1" x14ac:dyDescent="0.25">
      <c r="A178" s="20" t="s">
        <v>355</v>
      </c>
      <c r="B178" s="21" t="s">
        <v>356</v>
      </c>
      <c r="C178" s="21" t="s">
        <v>297</v>
      </c>
      <c r="D178" s="21" t="s">
        <v>315</v>
      </c>
      <c r="E178" s="22">
        <v>8310</v>
      </c>
      <c r="F178" s="312">
        <v>326760</v>
      </c>
      <c r="G178" s="312"/>
      <c r="H178" s="22">
        <v>1310</v>
      </c>
      <c r="I178" s="313" t="s">
        <v>56</v>
      </c>
      <c r="J178" s="313"/>
      <c r="K178" s="23" t="s">
        <v>57</v>
      </c>
      <c r="L178" s="126">
        <v>54486360.290000036</v>
      </c>
      <c r="M178" s="25"/>
      <c r="N178" s="26"/>
      <c r="O178" s="27"/>
    </row>
    <row r="179" spans="1:15" ht="59.1" customHeight="1" outlineLevel="1" x14ac:dyDescent="0.25">
      <c r="A179" s="20" t="s">
        <v>355</v>
      </c>
      <c r="B179" s="21" t="s">
        <v>356</v>
      </c>
      <c r="C179" s="21" t="s">
        <v>297</v>
      </c>
      <c r="D179" s="21" t="s">
        <v>358</v>
      </c>
      <c r="E179" s="22">
        <v>8310</v>
      </c>
      <c r="F179" s="312">
        <v>179200</v>
      </c>
      <c r="G179" s="312"/>
      <c r="H179" s="22">
        <v>1310</v>
      </c>
      <c r="I179" s="313" t="s">
        <v>56</v>
      </c>
      <c r="J179" s="313"/>
      <c r="K179" s="23" t="s">
        <v>57</v>
      </c>
      <c r="L179" s="126">
        <v>54665560.290000036</v>
      </c>
      <c r="M179" s="25"/>
      <c r="N179" s="26"/>
      <c r="O179" s="27"/>
    </row>
    <row r="180" spans="1:15" ht="71.099999999999994" customHeight="1" outlineLevel="1" x14ac:dyDescent="0.25">
      <c r="A180" s="20" t="s">
        <v>355</v>
      </c>
      <c r="B180" s="21" t="s">
        <v>356</v>
      </c>
      <c r="C180" s="21" t="s">
        <v>346</v>
      </c>
      <c r="D180" s="21" t="s">
        <v>347</v>
      </c>
      <c r="E180" s="22">
        <v>8310</v>
      </c>
      <c r="F180" s="312">
        <v>120789.64</v>
      </c>
      <c r="G180" s="312"/>
      <c r="H180" s="22">
        <v>1310</v>
      </c>
      <c r="I180" s="313" t="s">
        <v>56</v>
      </c>
      <c r="J180" s="313"/>
      <c r="K180" s="23" t="s">
        <v>57</v>
      </c>
      <c r="L180" s="126">
        <v>54786349.930000037</v>
      </c>
      <c r="M180" s="25"/>
      <c r="N180" s="26"/>
      <c r="O180" s="27"/>
    </row>
    <row r="181" spans="1:15" ht="71.099999999999994" customHeight="1" outlineLevel="1" x14ac:dyDescent="0.25">
      <c r="A181" s="20" t="s">
        <v>355</v>
      </c>
      <c r="B181" s="21" t="s">
        <v>356</v>
      </c>
      <c r="C181" s="21" t="s">
        <v>346</v>
      </c>
      <c r="D181" s="21" t="s">
        <v>348</v>
      </c>
      <c r="E181" s="22">
        <v>8310</v>
      </c>
      <c r="F181" s="312">
        <v>123083.84</v>
      </c>
      <c r="G181" s="312"/>
      <c r="H181" s="22">
        <v>1310</v>
      </c>
      <c r="I181" s="313" t="s">
        <v>56</v>
      </c>
      <c r="J181" s="313"/>
      <c r="K181" s="23" t="s">
        <v>57</v>
      </c>
      <c r="L181" s="126">
        <v>54909433.770000041</v>
      </c>
      <c r="M181" s="25"/>
      <c r="N181" s="26"/>
      <c r="O181" s="27"/>
    </row>
    <row r="182" spans="1:15" ht="59.1" customHeight="1" outlineLevel="1" x14ac:dyDescent="0.25">
      <c r="A182" s="20" t="s">
        <v>355</v>
      </c>
      <c r="B182" s="21" t="s">
        <v>356</v>
      </c>
      <c r="C182" s="21" t="s">
        <v>297</v>
      </c>
      <c r="D182" s="21" t="s">
        <v>359</v>
      </c>
      <c r="E182" s="22">
        <v>8310</v>
      </c>
      <c r="F182" s="312">
        <v>338800</v>
      </c>
      <c r="G182" s="312"/>
      <c r="H182" s="22">
        <v>1310</v>
      </c>
      <c r="I182" s="313" t="s">
        <v>56</v>
      </c>
      <c r="J182" s="313"/>
      <c r="K182" s="23" t="s">
        <v>57</v>
      </c>
      <c r="L182" s="126">
        <v>55248233.770000041</v>
      </c>
      <c r="M182" s="25"/>
      <c r="N182" s="26"/>
      <c r="O182" s="27"/>
    </row>
    <row r="183" spans="1:15" ht="59.1" customHeight="1" outlineLevel="1" x14ac:dyDescent="0.25">
      <c r="A183" s="20" t="s">
        <v>355</v>
      </c>
      <c r="B183" s="21" t="s">
        <v>356</v>
      </c>
      <c r="C183" s="21" t="s">
        <v>297</v>
      </c>
      <c r="D183" s="21" t="s">
        <v>360</v>
      </c>
      <c r="E183" s="22">
        <v>8310</v>
      </c>
      <c r="F183" s="312">
        <v>260120</v>
      </c>
      <c r="G183" s="312"/>
      <c r="H183" s="22">
        <v>1310</v>
      </c>
      <c r="I183" s="313" t="s">
        <v>56</v>
      </c>
      <c r="J183" s="313"/>
      <c r="K183" s="23" t="s">
        <v>57</v>
      </c>
      <c r="L183" s="126">
        <v>55508353.770000041</v>
      </c>
      <c r="M183" s="25"/>
      <c r="N183" s="26"/>
      <c r="O183" s="27"/>
    </row>
    <row r="184" spans="1:15" ht="59.1" customHeight="1" outlineLevel="1" x14ac:dyDescent="0.25">
      <c r="A184" s="20" t="s">
        <v>355</v>
      </c>
      <c r="B184" s="21" t="s">
        <v>356</v>
      </c>
      <c r="C184" s="21" t="s">
        <v>297</v>
      </c>
      <c r="D184" s="21" t="s">
        <v>361</v>
      </c>
      <c r="E184" s="22">
        <v>8310</v>
      </c>
      <c r="F184" s="312">
        <v>32970</v>
      </c>
      <c r="G184" s="312"/>
      <c r="H184" s="22">
        <v>1310</v>
      </c>
      <c r="I184" s="313" t="s">
        <v>56</v>
      </c>
      <c r="J184" s="313"/>
      <c r="K184" s="23" t="s">
        <v>57</v>
      </c>
      <c r="L184" s="126">
        <v>55541323.770000041</v>
      </c>
      <c r="M184" s="25"/>
      <c r="N184" s="26"/>
      <c r="O184" s="27"/>
    </row>
    <row r="185" spans="1:15" ht="61.5" customHeight="1" outlineLevel="1" x14ac:dyDescent="0.25">
      <c r="A185" s="20" t="s">
        <v>355</v>
      </c>
      <c r="B185" s="21" t="s">
        <v>362</v>
      </c>
      <c r="C185" s="21" t="s">
        <v>297</v>
      </c>
      <c r="D185" s="21" t="s">
        <v>324</v>
      </c>
      <c r="E185" s="22">
        <v>8310</v>
      </c>
      <c r="F185" s="312">
        <v>398160.45</v>
      </c>
      <c r="G185" s="312"/>
      <c r="H185" s="22">
        <v>1310</v>
      </c>
      <c r="I185" s="313" t="s">
        <v>56</v>
      </c>
      <c r="J185" s="313"/>
      <c r="K185" s="23" t="s">
        <v>57</v>
      </c>
      <c r="L185" s="126">
        <v>55939484.220000044</v>
      </c>
      <c r="M185" s="25"/>
      <c r="N185" s="26"/>
      <c r="O185" s="27"/>
    </row>
    <row r="186" spans="1:15" ht="83.1" customHeight="1" outlineLevel="1" x14ac:dyDescent="0.25">
      <c r="A186" s="20" t="s">
        <v>355</v>
      </c>
      <c r="B186" s="21" t="s">
        <v>363</v>
      </c>
      <c r="C186" s="21" t="s">
        <v>291</v>
      </c>
      <c r="D186" s="21" t="s">
        <v>294</v>
      </c>
      <c r="E186" s="22">
        <v>8310</v>
      </c>
      <c r="F186" s="317">
        <v>0.01</v>
      </c>
      <c r="G186" s="317"/>
      <c r="H186" s="22">
        <v>1310</v>
      </c>
      <c r="I186" s="313" t="s">
        <v>56</v>
      </c>
      <c r="J186" s="313"/>
      <c r="K186" s="23" t="s">
        <v>57</v>
      </c>
      <c r="L186" s="126">
        <v>55939484.230000041</v>
      </c>
      <c r="M186" s="25"/>
      <c r="N186" s="26"/>
      <c r="O186" s="27"/>
    </row>
    <row r="187" spans="1:15" ht="83.1" customHeight="1" outlineLevel="1" x14ac:dyDescent="0.25">
      <c r="A187" s="20" t="s">
        <v>364</v>
      </c>
      <c r="B187" s="21" t="s">
        <v>365</v>
      </c>
      <c r="C187" s="21" t="s">
        <v>289</v>
      </c>
      <c r="D187" s="21" t="s">
        <v>290</v>
      </c>
      <c r="E187" s="22">
        <v>8310</v>
      </c>
      <c r="F187" s="312">
        <v>189477.73</v>
      </c>
      <c r="G187" s="312"/>
      <c r="H187" s="22">
        <v>1310</v>
      </c>
      <c r="I187" s="313" t="s">
        <v>56</v>
      </c>
      <c r="J187" s="313"/>
      <c r="K187" s="23" t="s">
        <v>57</v>
      </c>
      <c r="L187" s="126">
        <v>56128961.960000038</v>
      </c>
      <c r="M187" s="25"/>
      <c r="N187" s="26"/>
      <c r="O187" s="27"/>
    </row>
    <row r="188" spans="1:15" ht="83.1" customHeight="1" outlineLevel="1" x14ac:dyDescent="0.25">
      <c r="A188" s="20" t="s">
        <v>364</v>
      </c>
      <c r="B188" s="21" t="s">
        <v>365</v>
      </c>
      <c r="C188" s="21" t="s">
        <v>289</v>
      </c>
      <c r="D188" s="21" t="s">
        <v>290</v>
      </c>
      <c r="E188" s="22">
        <v>8310</v>
      </c>
      <c r="F188" s="312">
        <v>189477.73</v>
      </c>
      <c r="G188" s="312"/>
      <c r="H188" s="22">
        <v>1310</v>
      </c>
      <c r="I188" s="313" t="s">
        <v>56</v>
      </c>
      <c r="J188" s="313"/>
      <c r="K188" s="23" t="s">
        <v>57</v>
      </c>
      <c r="L188" s="126">
        <v>56318439.690000035</v>
      </c>
      <c r="M188" s="25"/>
      <c r="N188" s="26"/>
      <c r="O188" s="27"/>
    </row>
    <row r="189" spans="1:15" ht="71.099999999999994" customHeight="1" outlineLevel="1" x14ac:dyDescent="0.25">
      <c r="A189" s="20" t="s">
        <v>364</v>
      </c>
      <c r="B189" s="21" t="s">
        <v>365</v>
      </c>
      <c r="C189" s="21" t="s">
        <v>291</v>
      </c>
      <c r="D189" s="21" t="s">
        <v>295</v>
      </c>
      <c r="E189" s="22">
        <v>8310</v>
      </c>
      <c r="F189" s="312">
        <v>52953.65</v>
      </c>
      <c r="G189" s="312"/>
      <c r="H189" s="22">
        <v>1310</v>
      </c>
      <c r="I189" s="313" t="s">
        <v>56</v>
      </c>
      <c r="J189" s="313"/>
      <c r="K189" s="23" t="s">
        <v>57</v>
      </c>
      <c r="L189" s="126">
        <v>56371393.340000033</v>
      </c>
      <c r="M189" s="25"/>
      <c r="N189" s="26"/>
      <c r="O189" s="27"/>
    </row>
    <row r="190" spans="1:15" ht="59.1" customHeight="1" outlineLevel="1" x14ac:dyDescent="0.25">
      <c r="A190" s="20" t="s">
        <v>364</v>
      </c>
      <c r="B190" s="21" t="s">
        <v>365</v>
      </c>
      <c r="C190" s="21" t="s">
        <v>327</v>
      </c>
      <c r="D190" s="21" t="s">
        <v>328</v>
      </c>
      <c r="E190" s="22">
        <v>8310</v>
      </c>
      <c r="F190" s="312">
        <v>709483.1</v>
      </c>
      <c r="G190" s="312"/>
      <c r="H190" s="22">
        <v>1310</v>
      </c>
      <c r="I190" s="313" t="s">
        <v>56</v>
      </c>
      <c r="J190" s="313"/>
      <c r="K190" s="23" t="s">
        <v>57</v>
      </c>
      <c r="L190" s="126">
        <v>57080876.440000035</v>
      </c>
      <c r="M190" s="25"/>
      <c r="N190" s="26"/>
      <c r="O190" s="27"/>
    </row>
    <row r="191" spans="1:15" ht="59.1" customHeight="1" outlineLevel="1" x14ac:dyDescent="0.25">
      <c r="A191" s="20" t="s">
        <v>364</v>
      </c>
      <c r="B191" s="21" t="s">
        <v>365</v>
      </c>
      <c r="C191" s="21" t="s">
        <v>327</v>
      </c>
      <c r="D191" s="21" t="s">
        <v>328</v>
      </c>
      <c r="E191" s="22">
        <v>8310</v>
      </c>
      <c r="F191" s="312">
        <v>251359.73</v>
      </c>
      <c r="G191" s="312"/>
      <c r="H191" s="22">
        <v>1310</v>
      </c>
      <c r="I191" s="313" t="s">
        <v>56</v>
      </c>
      <c r="J191" s="313"/>
      <c r="K191" s="23" t="s">
        <v>57</v>
      </c>
      <c r="L191" s="126">
        <v>57332236.170000032</v>
      </c>
      <c r="M191" s="25"/>
      <c r="N191" s="26"/>
      <c r="O191" s="27"/>
    </row>
    <row r="192" spans="1:15" ht="59.1" customHeight="1" outlineLevel="1" x14ac:dyDescent="0.25">
      <c r="A192" s="20" t="s">
        <v>364</v>
      </c>
      <c r="B192" s="21" t="s">
        <v>365</v>
      </c>
      <c r="C192" s="21" t="s">
        <v>327</v>
      </c>
      <c r="D192" s="21" t="s">
        <v>328</v>
      </c>
      <c r="E192" s="22">
        <v>8310</v>
      </c>
      <c r="F192" s="312">
        <v>273657.77</v>
      </c>
      <c r="G192" s="312"/>
      <c r="H192" s="22">
        <v>1310</v>
      </c>
      <c r="I192" s="313" t="s">
        <v>56</v>
      </c>
      <c r="J192" s="313"/>
      <c r="K192" s="23" t="s">
        <v>57</v>
      </c>
      <c r="L192" s="126">
        <v>57605893.940000035</v>
      </c>
      <c r="M192" s="25"/>
      <c r="N192" s="26"/>
      <c r="O192" s="27"/>
    </row>
    <row r="193" spans="1:15" ht="71.099999999999994" customHeight="1" outlineLevel="1" x14ac:dyDescent="0.25">
      <c r="A193" s="20" t="s">
        <v>364</v>
      </c>
      <c r="B193" s="21" t="s">
        <v>365</v>
      </c>
      <c r="C193" s="21" t="s">
        <v>291</v>
      </c>
      <c r="D193" s="21" t="s">
        <v>295</v>
      </c>
      <c r="E193" s="22">
        <v>8310</v>
      </c>
      <c r="F193" s="312">
        <v>44128.04</v>
      </c>
      <c r="G193" s="312"/>
      <c r="H193" s="22">
        <v>1310</v>
      </c>
      <c r="I193" s="313" t="s">
        <v>56</v>
      </c>
      <c r="J193" s="313"/>
      <c r="K193" s="23" t="s">
        <v>57</v>
      </c>
      <c r="L193" s="126">
        <v>57650021.980000034</v>
      </c>
      <c r="M193" s="25"/>
      <c r="N193" s="26"/>
      <c r="O193" s="27"/>
    </row>
    <row r="194" spans="1:15" ht="83.1" customHeight="1" outlineLevel="1" x14ac:dyDescent="0.25">
      <c r="A194" s="20" t="s">
        <v>364</v>
      </c>
      <c r="B194" s="21" t="s">
        <v>365</v>
      </c>
      <c r="C194" s="21" t="s">
        <v>289</v>
      </c>
      <c r="D194" s="21" t="s">
        <v>290</v>
      </c>
      <c r="E194" s="22">
        <v>8310</v>
      </c>
      <c r="F194" s="312">
        <v>189477.73</v>
      </c>
      <c r="G194" s="312"/>
      <c r="H194" s="22">
        <v>1310</v>
      </c>
      <c r="I194" s="313" t="s">
        <v>56</v>
      </c>
      <c r="J194" s="313"/>
      <c r="K194" s="23" t="s">
        <v>57</v>
      </c>
      <c r="L194" s="126">
        <v>57839499.710000031</v>
      </c>
      <c r="M194" s="25"/>
      <c r="N194" s="26"/>
      <c r="O194" s="27"/>
    </row>
    <row r="195" spans="1:15" ht="83.1" customHeight="1" outlineLevel="1" x14ac:dyDescent="0.25">
      <c r="A195" s="20" t="s">
        <v>364</v>
      </c>
      <c r="B195" s="21" t="s">
        <v>365</v>
      </c>
      <c r="C195" s="21" t="s">
        <v>289</v>
      </c>
      <c r="D195" s="21" t="s">
        <v>290</v>
      </c>
      <c r="E195" s="22">
        <v>8310</v>
      </c>
      <c r="F195" s="312">
        <v>189477.72</v>
      </c>
      <c r="G195" s="312"/>
      <c r="H195" s="22">
        <v>1310</v>
      </c>
      <c r="I195" s="313" t="s">
        <v>56</v>
      </c>
      <c r="J195" s="313"/>
      <c r="K195" s="23" t="s">
        <v>57</v>
      </c>
      <c r="L195" s="126">
        <v>58028977.43000003</v>
      </c>
      <c r="M195" s="25"/>
      <c r="N195" s="26"/>
      <c r="O195" s="27"/>
    </row>
    <row r="196" spans="1:15" ht="59.1" customHeight="1" outlineLevel="1" x14ac:dyDescent="0.25">
      <c r="A196" s="20" t="s">
        <v>364</v>
      </c>
      <c r="B196" s="21" t="s">
        <v>365</v>
      </c>
      <c r="C196" s="21" t="s">
        <v>327</v>
      </c>
      <c r="D196" s="21" t="s">
        <v>328</v>
      </c>
      <c r="E196" s="22">
        <v>8310</v>
      </c>
      <c r="F196" s="312">
        <v>407446.01</v>
      </c>
      <c r="G196" s="312"/>
      <c r="H196" s="22">
        <v>1310</v>
      </c>
      <c r="I196" s="313" t="s">
        <v>56</v>
      </c>
      <c r="J196" s="313"/>
      <c r="K196" s="23" t="s">
        <v>57</v>
      </c>
      <c r="L196" s="126">
        <v>58436423.440000027</v>
      </c>
      <c r="M196" s="25"/>
      <c r="N196" s="26"/>
      <c r="O196" s="27"/>
    </row>
    <row r="197" spans="1:15" ht="59.1" customHeight="1" outlineLevel="1" x14ac:dyDescent="0.25">
      <c r="A197" s="20" t="s">
        <v>364</v>
      </c>
      <c r="B197" s="21" t="s">
        <v>365</v>
      </c>
      <c r="C197" s="21" t="s">
        <v>327</v>
      </c>
      <c r="D197" s="21" t="s">
        <v>328</v>
      </c>
      <c r="E197" s="22">
        <v>8310</v>
      </c>
      <c r="F197" s="312">
        <v>385147.97</v>
      </c>
      <c r="G197" s="312"/>
      <c r="H197" s="22">
        <v>1310</v>
      </c>
      <c r="I197" s="313" t="s">
        <v>56</v>
      </c>
      <c r="J197" s="313"/>
      <c r="K197" s="23" t="s">
        <v>57</v>
      </c>
      <c r="L197" s="126">
        <v>58821571.410000026</v>
      </c>
      <c r="M197" s="25"/>
      <c r="N197" s="26"/>
      <c r="O197" s="27"/>
    </row>
    <row r="198" spans="1:15" ht="71.099999999999994" customHeight="1" outlineLevel="1" x14ac:dyDescent="0.25">
      <c r="A198" s="20" t="s">
        <v>364</v>
      </c>
      <c r="B198" s="21" t="s">
        <v>365</v>
      </c>
      <c r="C198" s="21" t="s">
        <v>291</v>
      </c>
      <c r="D198" s="21" t="s">
        <v>295</v>
      </c>
      <c r="E198" s="22">
        <v>8310</v>
      </c>
      <c r="F198" s="312">
        <v>52953.65</v>
      </c>
      <c r="G198" s="312"/>
      <c r="H198" s="22">
        <v>1310</v>
      </c>
      <c r="I198" s="313" t="s">
        <v>56</v>
      </c>
      <c r="J198" s="313"/>
      <c r="K198" s="23" t="s">
        <v>57</v>
      </c>
      <c r="L198" s="126">
        <v>58874525.060000025</v>
      </c>
      <c r="M198" s="25"/>
      <c r="N198" s="26"/>
      <c r="O198" s="27"/>
    </row>
    <row r="199" spans="1:15" ht="71.099999999999994" customHeight="1" outlineLevel="1" x14ac:dyDescent="0.25">
      <c r="A199" s="20" t="s">
        <v>364</v>
      </c>
      <c r="B199" s="21" t="s">
        <v>365</v>
      </c>
      <c r="C199" s="21" t="s">
        <v>291</v>
      </c>
      <c r="D199" s="21" t="s">
        <v>295</v>
      </c>
      <c r="E199" s="22">
        <v>8310</v>
      </c>
      <c r="F199" s="312">
        <v>44128.04</v>
      </c>
      <c r="G199" s="312"/>
      <c r="H199" s="22">
        <v>1310</v>
      </c>
      <c r="I199" s="313" t="s">
        <v>56</v>
      </c>
      <c r="J199" s="313"/>
      <c r="K199" s="23" t="s">
        <v>57</v>
      </c>
      <c r="L199" s="126">
        <v>58918653.100000024</v>
      </c>
      <c r="M199" s="25"/>
      <c r="N199" s="26"/>
      <c r="O199" s="27"/>
    </row>
    <row r="200" spans="1:15" ht="12" customHeight="1" x14ac:dyDescent="0.25">
      <c r="A200" s="303" t="s">
        <v>58</v>
      </c>
      <c r="B200" s="303"/>
      <c r="C200" s="303"/>
      <c r="D200" s="303"/>
      <c r="E200" s="318">
        <v>58918653.100000001</v>
      </c>
      <c r="F200" s="318"/>
      <c r="G200" s="318"/>
      <c r="H200" s="319">
        <v>0</v>
      </c>
      <c r="I200" s="319"/>
      <c r="J200" s="319"/>
      <c r="K200" s="16" t="s">
        <v>57</v>
      </c>
      <c r="L200" s="28">
        <v>58918653.100000024</v>
      </c>
      <c r="M200" s="18"/>
      <c r="N200" s="19">
        <v>0</v>
      </c>
    </row>
    <row r="201" spans="1:15" ht="11.45" customHeight="1" x14ac:dyDescent="0.25"/>
    <row r="202" spans="1:15" ht="11.45" customHeight="1" x14ac:dyDescent="0.25"/>
    <row r="203" spans="1:15" ht="11.45" customHeight="1" x14ac:dyDescent="0.25"/>
    <row r="204" spans="1:15" ht="11.45" customHeight="1" x14ac:dyDescent="0.25">
      <c r="G204" s="169"/>
    </row>
    <row r="205" spans="1:15" ht="11.45" customHeight="1" x14ac:dyDescent="0.25"/>
    <row r="206" spans="1:15" ht="11.45" customHeight="1" x14ac:dyDescent="0.25">
      <c r="M206" s="170"/>
    </row>
    <row r="207" spans="1:15" ht="11.45" customHeight="1" x14ac:dyDescent="0.25">
      <c r="M207" s="170"/>
    </row>
  </sheetData>
  <mergeCells count="400">
    <mergeCell ref="A200:D200"/>
    <mergeCell ref="E200:G200"/>
    <mergeCell ref="H200:J200"/>
    <mergeCell ref="B4:N4"/>
    <mergeCell ref="F197:G197"/>
    <mergeCell ref="I197:J197"/>
    <mergeCell ref="F198:G198"/>
    <mergeCell ref="I198:J198"/>
    <mergeCell ref="F199:G199"/>
    <mergeCell ref="I199:J199"/>
    <mergeCell ref="F194:G194"/>
    <mergeCell ref="I194:J194"/>
    <mergeCell ref="F195:G195"/>
    <mergeCell ref="I195:J195"/>
    <mergeCell ref="F196:G196"/>
    <mergeCell ref="I196:J196"/>
    <mergeCell ref="F191:G191"/>
    <mergeCell ref="I191:J191"/>
    <mergeCell ref="F192:G192"/>
    <mergeCell ref="I192:J192"/>
    <mergeCell ref="F193:G193"/>
    <mergeCell ref="I193:J193"/>
    <mergeCell ref="F188:G188"/>
    <mergeCell ref="I188:J188"/>
    <mergeCell ref="F189:G189"/>
    <mergeCell ref="I189:J189"/>
    <mergeCell ref="F190:G190"/>
    <mergeCell ref="I190:J190"/>
    <mergeCell ref="F185:G185"/>
    <mergeCell ref="I185:J185"/>
    <mergeCell ref="F186:G186"/>
    <mergeCell ref="I186:J186"/>
    <mergeCell ref="F187:G187"/>
    <mergeCell ref="I187:J187"/>
    <mergeCell ref="F182:G182"/>
    <mergeCell ref="I182:J182"/>
    <mergeCell ref="F183:G183"/>
    <mergeCell ref="I183:J183"/>
    <mergeCell ref="F184:G184"/>
    <mergeCell ref="I184:J184"/>
    <mergeCell ref="F179:G179"/>
    <mergeCell ref="I179:J179"/>
    <mergeCell ref="F180:G180"/>
    <mergeCell ref="I180:J180"/>
    <mergeCell ref="F181:G181"/>
    <mergeCell ref="I181:J181"/>
    <mergeCell ref="F176:G176"/>
    <mergeCell ref="I176:J176"/>
    <mergeCell ref="F177:G177"/>
    <mergeCell ref="I177:J177"/>
    <mergeCell ref="F178:G178"/>
    <mergeCell ref="I178:J178"/>
    <mergeCell ref="F173:G173"/>
    <mergeCell ref="I173:J173"/>
    <mergeCell ref="F174:G174"/>
    <mergeCell ref="I174:J174"/>
    <mergeCell ref="F175:G175"/>
    <mergeCell ref="I175:J175"/>
    <mergeCell ref="F170:G170"/>
    <mergeCell ref="I170:J170"/>
    <mergeCell ref="F171:G171"/>
    <mergeCell ref="I171:J171"/>
    <mergeCell ref="F172:G172"/>
    <mergeCell ref="I172:J172"/>
    <mergeCell ref="F167:G167"/>
    <mergeCell ref="I167:J167"/>
    <mergeCell ref="F168:G168"/>
    <mergeCell ref="I168:J168"/>
    <mergeCell ref="F169:G169"/>
    <mergeCell ref="I169:J169"/>
    <mergeCell ref="F164:G164"/>
    <mergeCell ref="I164:J164"/>
    <mergeCell ref="F165:G165"/>
    <mergeCell ref="I165:J165"/>
    <mergeCell ref="F166:G166"/>
    <mergeCell ref="I166:J166"/>
    <mergeCell ref="F161:G161"/>
    <mergeCell ref="I161:J161"/>
    <mergeCell ref="F162:G162"/>
    <mergeCell ref="I162:J162"/>
    <mergeCell ref="F163:G163"/>
    <mergeCell ref="I163:J163"/>
    <mergeCell ref="F158:G158"/>
    <mergeCell ref="I158:J158"/>
    <mergeCell ref="F159:G159"/>
    <mergeCell ref="I159:J159"/>
    <mergeCell ref="F160:G160"/>
    <mergeCell ref="I160:J160"/>
    <mergeCell ref="F155:G155"/>
    <mergeCell ref="I155:J155"/>
    <mergeCell ref="F156:G156"/>
    <mergeCell ref="I156:J156"/>
    <mergeCell ref="F157:G157"/>
    <mergeCell ref="I157:J157"/>
    <mergeCell ref="F152:G152"/>
    <mergeCell ref="I152:J152"/>
    <mergeCell ref="F153:G153"/>
    <mergeCell ref="I153:J153"/>
    <mergeCell ref="F154:G154"/>
    <mergeCell ref="I154:J154"/>
    <mergeCell ref="F149:G149"/>
    <mergeCell ref="I149:J149"/>
    <mergeCell ref="F150:G150"/>
    <mergeCell ref="I150:J150"/>
    <mergeCell ref="F151:G151"/>
    <mergeCell ref="I151:J151"/>
    <mergeCell ref="F146:G146"/>
    <mergeCell ref="I146:J146"/>
    <mergeCell ref="F147:G147"/>
    <mergeCell ref="I147:J147"/>
    <mergeCell ref="F148:G148"/>
    <mergeCell ref="I148:J148"/>
    <mergeCell ref="F143:G143"/>
    <mergeCell ref="I143:J143"/>
    <mergeCell ref="F144:G144"/>
    <mergeCell ref="I144:J144"/>
    <mergeCell ref="F145:G145"/>
    <mergeCell ref="I145:J145"/>
    <mergeCell ref="F140:G140"/>
    <mergeCell ref="I140:J140"/>
    <mergeCell ref="F141:G141"/>
    <mergeCell ref="I141:J141"/>
    <mergeCell ref="F142:G142"/>
    <mergeCell ref="I142:J142"/>
    <mergeCell ref="F137:G137"/>
    <mergeCell ref="I137:J137"/>
    <mergeCell ref="F138:G138"/>
    <mergeCell ref="I138:J138"/>
    <mergeCell ref="F139:G139"/>
    <mergeCell ref="I139:J139"/>
    <mergeCell ref="F134:G134"/>
    <mergeCell ref="I134:J134"/>
    <mergeCell ref="F135:G135"/>
    <mergeCell ref="I135:J135"/>
    <mergeCell ref="F136:G136"/>
    <mergeCell ref="I136:J136"/>
    <mergeCell ref="F131:G131"/>
    <mergeCell ref="I131:J131"/>
    <mergeCell ref="F132:G132"/>
    <mergeCell ref="I132:J132"/>
    <mergeCell ref="F133:G133"/>
    <mergeCell ref="I133:J133"/>
    <mergeCell ref="F128:G128"/>
    <mergeCell ref="I128:J128"/>
    <mergeCell ref="F129:G129"/>
    <mergeCell ref="I129:J129"/>
    <mergeCell ref="F130:G130"/>
    <mergeCell ref="I130:J130"/>
    <mergeCell ref="F125:G125"/>
    <mergeCell ref="I125:J125"/>
    <mergeCell ref="F126:G126"/>
    <mergeCell ref="I126:J126"/>
    <mergeCell ref="F127:G127"/>
    <mergeCell ref="I127:J127"/>
    <mergeCell ref="F122:G122"/>
    <mergeCell ref="I122:J122"/>
    <mergeCell ref="F123:G123"/>
    <mergeCell ref="I123:J123"/>
    <mergeCell ref="F124:G124"/>
    <mergeCell ref="I124:J124"/>
    <mergeCell ref="F119:G119"/>
    <mergeCell ref="I119:J119"/>
    <mergeCell ref="F120:G120"/>
    <mergeCell ref="I120:J120"/>
    <mergeCell ref="F121:G121"/>
    <mergeCell ref="I121:J121"/>
    <mergeCell ref="F116:G116"/>
    <mergeCell ref="I116:J116"/>
    <mergeCell ref="F117:G117"/>
    <mergeCell ref="I117:J117"/>
    <mergeCell ref="F118:G118"/>
    <mergeCell ref="I118:J118"/>
    <mergeCell ref="F113:G113"/>
    <mergeCell ref="I113:J113"/>
    <mergeCell ref="F114:G114"/>
    <mergeCell ref="I114:J114"/>
    <mergeCell ref="F115:G115"/>
    <mergeCell ref="I115:J115"/>
    <mergeCell ref="F110:G110"/>
    <mergeCell ref="I110:J110"/>
    <mergeCell ref="F111:G111"/>
    <mergeCell ref="I111:J111"/>
    <mergeCell ref="F112:G112"/>
    <mergeCell ref="I112:J112"/>
    <mergeCell ref="F107:G107"/>
    <mergeCell ref="I107:J107"/>
    <mergeCell ref="F108:G108"/>
    <mergeCell ref="I108:J108"/>
    <mergeCell ref="F109:G109"/>
    <mergeCell ref="I109:J109"/>
    <mergeCell ref="F104:G104"/>
    <mergeCell ref="I104:J104"/>
    <mergeCell ref="F105:G105"/>
    <mergeCell ref="I105:J105"/>
    <mergeCell ref="F106:G106"/>
    <mergeCell ref="I106:J106"/>
    <mergeCell ref="F101:G101"/>
    <mergeCell ref="I101:J101"/>
    <mergeCell ref="F102:G102"/>
    <mergeCell ref="I102:J102"/>
    <mergeCell ref="F103:G103"/>
    <mergeCell ref="I103:J103"/>
    <mergeCell ref="F98:G98"/>
    <mergeCell ref="I98:J98"/>
    <mergeCell ref="F99:G99"/>
    <mergeCell ref="I99:J99"/>
    <mergeCell ref="F100:G100"/>
    <mergeCell ref="I100:J100"/>
    <mergeCell ref="F95:G95"/>
    <mergeCell ref="I95:J95"/>
    <mergeCell ref="F96:G96"/>
    <mergeCell ref="I96:J96"/>
    <mergeCell ref="F97:G97"/>
    <mergeCell ref="I97:J97"/>
    <mergeCell ref="F92:G92"/>
    <mergeCell ref="I92:J92"/>
    <mergeCell ref="F93:G93"/>
    <mergeCell ref="I93:J93"/>
    <mergeCell ref="F94:G94"/>
    <mergeCell ref="I94:J94"/>
    <mergeCell ref="F89:G89"/>
    <mergeCell ref="I89:J89"/>
    <mergeCell ref="F90:G90"/>
    <mergeCell ref="I90:J90"/>
    <mergeCell ref="F91:G91"/>
    <mergeCell ref="I91:J91"/>
    <mergeCell ref="F86:G86"/>
    <mergeCell ref="I86:J86"/>
    <mergeCell ref="F87:G87"/>
    <mergeCell ref="I87:J87"/>
    <mergeCell ref="F88:G88"/>
    <mergeCell ref="I88:J88"/>
    <mergeCell ref="F83:G83"/>
    <mergeCell ref="I83:J83"/>
    <mergeCell ref="F84:G84"/>
    <mergeCell ref="I84:J84"/>
    <mergeCell ref="F85:G85"/>
    <mergeCell ref="I85:J85"/>
    <mergeCell ref="F80:G80"/>
    <mergeCell ref="I80:J80"/>
    <mergeCell ref="F81:G81"/>
    <mergeCell ref="I81:J81"/>
    <mergeCell ref="F82:G82"/>
    <mergeCell ref="I82:J82"/>
    <mergeCell ref="F77:G77"/>
    <mergeCell ref="I77:J77"/>
    <mergeCell ref="F78:G78"/>
    <mergeCell ref="I78:J78"/>
    <mergeCell ref="F79:G79"/>
    <mergeCell ref="I79:J79"/>
    <mergeCell ref="F74:G74"/>
    <mergeCell ref="I74:J74"/>
    <mergeCell ref="F75:G75"/>
    <mergeCell ref="I75:J75"/>
    <mergeCell ref="F76:G76"/>
    <mergeCell ref="I76:J76"/>
    <mergeCell ref="F71:G71"/>
    <mergeCell ref="I71:J71"/>
    <mergeCell ref="F72:G72"/>
    <mergeCell ref="I72:J72"/>
    <mergeCell ref="F73:G73"/>
    <mergeCell ref="I73:J73"/>
    <mergeCell ref="F68:G68"/>
    <mergeCell ref="I68:J68"/>
    <mergeCell ref="F69:G69"/>
    <mergeCell ref="I69:J69"/>
    <mergeCell ref="F70:G70"/>
    <mergeCell ref="I70:J70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17:G17"/>
    <mergeCell ref="I17:J17"/>
    <mergeCell ref="F18:G18"/>
    <mergeCell ref="I18:J18"/>
    <mergeCell ref="F19:G19"/>
    <mergeCell ref="I19:J19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9:G9"/>
    <mergeCell ref="I9:J9"/>
    <mergeCell ref="F10:G10"/>
    <mergeCell ref="I10:J10"/>
    <mergeCell ref="K5:L6"/>
    <mergeCell ref="M5:N6"/>
    <mergeCell ref="F6:G6"/>
    <mergeCell ref="I6:J6"/>
    <mergeCell ref="F14:G14"/>
    <mergeCell ref="I14:J14"/>
    <mergeCell ref="A7:D7"/>
    <mergeCell ref="E7:J7"/>
    <mergeCell ref="A5:A6"/>
    <mergeCell ref="B5:B6"/>
    <mergeCell ref="C5:C6"/>
    <mergeCell ref="D5:D6"/>
    <mergeCell ref="E5:G5"/>
    <mergeCell ref="H5:J5"/>
    <mergeCell ref="F8:G8"/>
    <mergeCell ref="I8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74"/>
  <sheetViews>
    <sheetView workbookViewId="0"/>
  </sheetViews>
  <sheetFormatPr defaultColWidth="7.875" defaultRowHeight="15.75" outlineLevelRow="1" x14ac:dyDescent="0.25"/>
  <cols>
    <col min="1" max="1" width="8.75" style="14" customWidth="1"/>
    <col min="2" max="4" width="14.875" style="14" customWidth="1"/>
    <col min="5" max="5" width="6.125" style="14" customWidth="1"/>
    <col min="6" max="6" width="3.5" style="14" customWidth="1"/>
    <col min="7" max="7" width="10.5" style="14" customWidth="1"/>
    <col min="8" max="8" width="6.125" style="14" customWidth="1"/>
    <col min="9" max="9" width="3.5" style="14" customWidth="1"/>
    <col min="10" max="10" width="10.5" style="14" customWidth="1"/>
    <col min="11" max="11" width="2.625" style="14" customWidth="1"/>
    <col min="12" max="12" width="12.25" style="14" customWidth="1"/>
    <col min="13" max="13" width="2.625" style="14" customWidth="1"/>
    <col min="14" max="14" width="12.25" style="14" customWidth="1"/>
  </cols>
  <sheetData>
    <row r="1" spans="1:15" ht="12.95" customHeight="1" x14ac:dyDescent="0.25">
      <c r="A1" s="13" t="s">
        <v>42</v>
      </c>
    </row>
    <row r="2" spans="1:15" ht="15.95" customHeight="1" x14ac:dyDescent="0.25">
      <c r="A2" s="15" t="s">
        <v>285</v>
      </c>
    </row>
    <row r="3" spans="1:15" ht="13.5" customHeight="1" x14ac:dyDescent="0.25">
      <c r="A3" s="14" t="s">
        <v>43</v>
      </c>
      <c r="B3" s="14" t="s">
        <v>44</v>
      </c>
    </row>
    <row r="4" spans="1:15" ht="28.5" customHeight="1" x14ac:dyDescent="0.25">
      <c r="A4" s="14" t="s">
        <v>45</v>
      </c>
      <c r="B4" s="320" t="s">
        <v>466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5" ht="12.95" customHeight="1" x14ac:dyDescent="0.25">
      <c r="A5" s="305" t="s">
        <v>46</v>
      </c>
      <c r="B5" s="307" t="s">
        <v>47</v>
      </c>
      <c r="C5" s="307" t="s">
        <v>48</v>
      </c>
      <c r="D5" s="309" t="s">
        <v>49</v>
      </c>
      <c r="E5" s="307" t="s">
        <v>50</v>
      </c>
      <c r="F5" s="307"/>
      <c r="G5" s="307"/>
      <c r="H5" s="311" t="s">
        <v>51</v>
      </c>
      <c r="I5" s="311"/>
      <c r="J5" s="311"/>
      <c r="K5" s="307" t="s">
        <v>52</v>
      </c>
      <c r="L5" s="307"/>
      <c r="M5" s="307" t="s">
        <v>53</v>
      </c>
      <c r="N5" s="307"/>
    </row>
    <row r="6" spans="1:15" ht="12.95" customHeight="1" x14ac:dyDescent="0.25">
      <c r="A6" s="306"/>
      <c r="B6" s="308"/>
      <c r="C6" s="308"/>
      <c r="D6" s="310"/>
      <c r="E6" s="203" t="s">
        <v>54</v>
      </c>
      <c r="F6" s="315"/>
      <c r="G6" s="315"/>
      <c r="H6" s="202" t="s">
        <v>54</v>
      </c>
      <c r="I6" s="316"/>
      <c r="J6" s="316"/>
      <c r="K6" s="306"/>
      <c r="L6" s="314"/>
      <c r="M6" s="306"/>
      <c r="N6" s="314"/>
    </row>
    <row r="7" spans="1:15" ht="12" customHeight="1" x14ac:dyDescent="0.25">
      <c r="A7" s="303" t="s">
        <v>55</v>
      </c>
      <c r="B7" s="303"/>
      <c r="C7" s="303"/>
      <c r="D7" s="303"/>
      <c r="E7" s="304"/>
      <c r="F7" s="304"/>
      <c r="G7" s="304"/>
      <c r="H7" s="304"/>
      <c r="I7" s="304"/>
      <c r="J7" s="304"/>
      <c r="K7" s="16"/>
      <c r="L7" s="17"/>
      <c r="M7" s="18"/>
      <c r="N7" s="19">
        <v>0</v>
      </c>
    </row>
    <row r="8" spans="1:15" ht="71.099999999999994" customHeight="1" outlineLevel="1" x14ac:dyDescent="0.25">
      <c r="A8" s="20" t="s">
        <v>366</v>
      </c>
      <c r="B8" s="21" t="s">
        <v>467</v>
      </c>
      <c r="C8" s="21" t="s">
        <v>163</v>
      </c>
      <c r="D8" s="21" t="s">
        <v>164</v>
      </c>
      <c r="E8" s="22">
        <v>8310</v>
      </c>
      <c r="F8" s="312">
        <v>62527.18</v>
      </c>
      <c r="G8" s="312"/>
      <c r="H8" s="22">
        <v>3350</v>
      </c>
      <c r="I8" s="313" t="s">
        <v>56</v>
      </c>
      <c r="J8" s="313"/>
      <c r="K8" s="23" t="s">
        <v>57</v>
      </c>
      <c r="L8" s="204">
        <v>62527.18</v>
      </c>
      <c r="M8" s="25"/>
      <c r="N8" s="26"/>
      <c r="O8" s="27"/>
    </row>
    <row r="9" spans="1:15" ht="71.099999999999994" customHeight="1" outlineLevel="1" x14ac:dyDescent="0.25">
      <c r="A9" s="20" t="s">
        <v>366</v>
      </c>
      <c r="B9" s="21" t="s">
        <v>467</v>
      </c>
      <c r="C9" s="21" t="s">
        <v>163</v>
      </c>
      <c r="D9" s="21" t="s">
        <v>165</v>
      </c>
      <c r="E9" s="22">
        <v>8310</v>
      </c>
      <c r="F9" s="312">
        <v>139069.26999999999</v>
      </c>
      <c r="G9" s="312"/>
      <c r="H9" s="22">
        <v>3350</v>
      </c>
      <c r="I9" s="313" t="s">
        <v>56</v>
      </c>
      <c r="J9" s="313"/>
      <c r="K9" s="23" t="s">
        <v>57</v>
      </c>
      <c r="L9" s="204">
        <v>201596.44999999998</v>
      </c>
      <c r="M9" s="25"/>
      <c r="N9" s="26"/>
      <c r="O9" s="27"/>
    </row>
    <row r="10" spans="1:15" ht="71.099999999999994" customHeight="1" outlineLevel="1" x14ac:dyDescent="0.25">
      <c r="A10" s="20" t="s">
        <v>366</v>
      </c>
      <c r="B10" s="21" t="s">
        <v>467</v>
      </c>
      <c r="C10" s="21" t="s">
        <v>163</v>
      </c>
      <c r="D10" s="21" t="s">
        <v>166</v>
      </c>
      <c r="E10" s="22">
        <v>8310</v>
      </c>
      <c r="F10" s="312">
        <v>97264.51</v>
      </c>
      <c r="G10" s="312"/>
      <c r="H10" s="22">
        <v>3350</v>
      </c>
      <c r="I10" s="313" t="s">
        <v>56</v>
      </c>
      <c r="J10" s="313"/>
      <c r="K10" s="23" t="s">
        <v>57</v>
      </c>
      <c r="L10" s="204">
        <v>298860.95999999996</v>
      </c>
      <c r="M10" s="25"/>
      <c r="N10" s="26"/>
      <c r="O10" s="27"/>
    </row>
    <row r="11" spans="1:15" ht="71.099999999999994" customHeight="1" outlineLevel="1" x14ac:dyDescent="0.25">
      <c r="A11" s="20" t="s">
        <v>366</v>
      </c>
      <c r="B11" s="21" t="s">
        <v>467</v>
      </c>
      <c r="C11" s="21" t="s">
        <v>163</v>
      </c>
      <c r="D11" s="21" t="s">
        <v>167</v>
      </c>
      <c r="E11" s="22">
        <v>8310</v>
      </c>
      <c r="F11" s="312">
        <v>174162.06</v>
      </c>
      <c r="G11" s="312"/>
      <c r="H11" s="22">
        <v>3350</v>
      </c>
      <c r="I11" s="313" t="s">
        <v>56</v>
      </c>
      <c r="J11" s="313"/>
      <c r="K11" s="23" t="s">
        <v>57</v>
      </c>
      <c r="L11" s="204">
        <v>473023.01999999996</v>
      </c>
      <c r="M11" s="25"/>
      <c r="N11" s="26"/>
      <c r="O11" s="27"/>
    </row>
    <row r="12" spans="1:15" ht="83.1" customHeight="1" outlineLevel="1" x14ac:dyDescent="0.25">
      <c r="A12" s="20" t="s">
        <v>366</v>
      </c>
      <c r="B12" s="21" t="s">
        <v>468</v>
      </c>
      <c r="C12" s="21" t="s">
        <v>163</v>
      </c>
      <c r="D12" s="21" t="s">
        <v>168</v>
      </c>
      <c r="E12" s="22">
        <v>8310</v>
      </c>
      <c r="F12" s="312">
        <v>125707.95</v>
      </c>
      <c r="G12" s="312"/>
      <c r="H12" s="22">
        <v>3350</v>
      </c>
      <c r="I12" s="313" t="s">
        <v>56</v>
      </c>
      <c r="J12" s="313"/>
      <c r="K12" s="23" t="s">
        <v>57</v>
      </c>
      <c r="L12" s="204">
        <v>598730.97</v>
      </c>
      <c r="M12" s="25"/>
      <c r="N12" s="26"/>
      <c r="O12" s="27"/>
    </row>
    <row r="13" spans="1:15" ht="83.1" customHeight="1" outlineLevel="1" x14ac:dyDescent="0.25">
      <c r="A13" s="20" t="s">
        <v>366</v>
      </c>
      <c r="B13" s="21" t="s">
        <v>468</v>
      </c>
      <c r="C13" s="21" t="s">
        <v>163</v>
      </c>
      <c r="D13" s="21" t="s">
        <v>469</v>
      </c>
      <c r="E13" s="22">
        <v>8310</v>
      </c>
      <c r="F13" s="312">
        <v>165074.29</v>
      </c>
      <c r="G13" s="312"/>
      <c r="H13" s="22">
        <v>3350</v>
      </c>
      <c r="I13" s="313" t="s">
        <v>56</v>
      </c>
      <c r="J13" s="313"/>
      <c r="K13" s="23" t="s">
        <v>57</v>
      </c>
      <c r="L13" s="204">
        <v>763805.26</v>
      </c>
      <c r="M13" s="25"/>
      <c r="N13" s="26"/>
      <c r="O13" s="27"/>
    </row>
    <row r="14" spans="1:15" ht="71.099999999999994" customHeight="1" outlineLevel="1" x14ac:dyDescent="0.25">
      <c r="A14" s="20" t="s">
        <v>287</v>
      </c>
      <c r="B14" s="21" t="s">
        <v>470</v>
      </c>
      <c r="C14" s="21" t="s">
        <v>163</v>
      </c>
      <c r="D14" s="21" t="s">
        <v>164</v>
      </c>
      <c r="E14" s="22">
        <v>8310</v>
      </c>
      <c r="F14" s="312">
        <v>105302.6</v>
      </c>
      <c r="G14" s="312"/>
      <c r="H14" s="22">
        <v>3350</v>
      </c>
      <c r="I14" s="313" t="s">
        <v>56</v>
      </c>
      <c r="J14" s="313"/>
      <c r="K14" s="23" t="s">
        <v>57</v>
      </c>
      <c r="L14" s="204">
        <v>869107.86</v>
      </c>
      <c r="M14" s="25"/>
      <c r="N14" s="26"/>
      <c r="O14" s="27"/>
    </row>
    <row r="15" spans="1:15" ht="71.099999999999994" customHeight="1" outlineLevel="1" x14ac:dyDescent="0.25">
      <c r="A15" s="20" t="s">
        <v>287</v>
      </c>
      <c r="B15" s="21" t="s">
        <v>470</v>
      </c>
      <c r="C15" s="21" t="s">
        <v>163</v>
      </c>
      <c r="D15" s="21" t="s">
        <v>165</v>
      </c>
      <c r="E15" s="22">
        <v>8310</v>
      </c>
      <c r="F15" s="312">
        <v>162981.57999999999</v>
      </c>
      <c r="G15" s="312"/>
      <c r="H15" s="22">
        <v>3350</v>
      </c>
      <c r="I15" s="313" t="s">
        <v>56</v>
      </c>
      <c r="J15" s="313"/>
      <c r="K15" s="23" t="s">
        <v>57</v>
      </c>
      <c r="L15" s="204">
        <v>1032089.44</v>
      </c>
      <c r="M15" s="25"/>
      <c r="N15" s="26"/>
      <c r="O15" s="27"/>
    </row>
    <row r="16" spans="1:15" ht="71.099999999999994" customHeight="1" outlineLevel="1" x14ac:dyDescent="0.25">
      <c r="A16" s="20" t="s">
        <v>287</v>
      </c>
      <c r="B16" s="21" t="s">
        <v>470</v>
      </c>
      <c r="C16" s="21" t="s">
        <v>163</v>
      </c>
      <c r="D16" s="21" t="s">
        <v>166</v>
      </c>
      <c r="E16" s="22">
        <v>8310</v>
      </c>
      <c r="F16" s="312">
        <v>136112.07</v>
      </c>
      <c r="G16" s="312"/>
      <c r="H16" s="22">
        <v>3350</v>
      </c>
      <c r="I16" s="313" t="s">
        <v>56</v>
      </c>
      <c r="J16" s="313"/>
      <c r="K16" s="23" t="s">
        <v>57</v>
      </c>
      <c r="L16" s="204">
        <v>1168201.51</v>
      </c>
      <c r="M16" s="25"/>
      <c r="N16" s="26"/>
      <c r="O16" s="27"/>
    </row>
    <row r="17" spans="1:15" ht="71.099999999999994" customHeight="1" outlineLevel="1" x14ac:dyDescent="0.25">
      <c r="A17" s="20" t="s">
        <v>287</v>
      </c>
      <c r="B17" s="21" t="s">
        <v>470</v>
      </c>
      <c r="C17" s="21" t="s">
        <v>163</v>
      </c>
      <c r="D17" s="21" t="s">
        <v>167</v>
      </c>
      <c r="E17" s="22">
        <v>8310</v>
      </c>
      <c r="F17" s="312">
        <v>164010.92000000001</v>
      </c>
      <c r="G17" s="312"/>
      <c r="H17" s="22">
        <v>3350</v>
      </c>
      <c r="I17" s="313" t="s">
        <v>56</v>
      </c>
      <c r="J17" s="313"/>
      <c r="K17" s="23" t="s">
        <v>57</v>
      </c>
      <c r="L17" s="204">
        <v>1332212.43</v>
      </c>
      <c r="M17" s="25"/>
      <c r="N17" s="26"/>
      <c r="O17" s="27"/>
    </row>
    <row r="18" spans="1:15" ht="83.1" customHeight="1" outlineLevel="1" x14ac:dyDescent="0.25">
      <c r="A18" s="20" t="s">
        <v>287</v>
      </c>
      <c r="B18" s="21" t="s">
        <v>471</v>
      </c>
      <c r="C18" s="21" t="s">
        <v>163</v>
      </c>
      <c r="D18" s="21" t="s">
        <v>168</v>
      </c>
      <c r="E18" s="22">
        <v>8310</v>
      </c>
      <c r="F18" s="321">
        <v>139945.01</v>
      </c>
      <c r="G18" s="322"/>
      <c r="H18" s="22">
        <v>3350</v>
      </c>
      <c r="I18" s="323" t="s">
        <v>56</v>
      </c>
      <c r="J18" s="313"/>
      <c r="K18" s="23" t="s">
        <v>57</v>
      </c>
      <c r="L18" s="204">
        <v>1472157.44</v>
      </c>
      <c r="M18" s="25"/>
      <c r="N18" s="26"/>
      <c r="O18" s="27"/>
    </row>
    <row r="19" spans="1:15" ht="83.1" customHeight="1" outlineLevel="1" x14ac:dyDescent="0.25">
      <c r="A19" s="20" t="s">
        <v>287</v>
      </c>
      <c r="B19" s="21" t="s">
        <v>471</v>
      </c>
      <c r="C19" s="21" t="s">
        <v>163</v>
      </c>
      <c r="D19" s="21" t="s">
        <v>472</v>
      </c>
      <c r="E19" s="22">
        <v>8310</v>
      </c>
      <c r="F19" s="312">
        <v>189250.69</v>
      </c>
      <c r="G19" s="312"/>
      <c r="H19" s="22">
        <v>3350</v>
      </c>
      <c r="I19" s="313" t="s">
        <v>56</v>
      </c>
      <c r="J19" s="313"/>
      <c r="K19" s="23" t="s">
        <v>57</v>
      </c>
      <c r="L19" s="204">
        <v>1661408.13</v>
      </c>
      <c r="M19" s="25"/>
      <c r="N19" s="26"/>
      <c r="O19" s="27"/>
    </row>
    <row r="20" spans="1:15" ht="71.099999999999994" customHeight="1" outlineLevel="1" x14ac:dyDescent="0.25">
      <c r="A20" s="20" t="s">
        <v>304</v>
      </c>
      <c r="B20" s="21" t="s">
        <v>473</v>
      </c>
      <c r="C20" s="21" t="s">
        <v>163</v>
      </c>
      <c r="D20" s="21" t="s">
        <v>165</v>
      </c>
      <c r="E20" s="22">
        <v>8310</v>
      </c>
      <c r="F20" s="312">
        <v>175287.98</v>
      </c>
      <c r="G20" s="312"/>
      <c r="H20" s="22">
        <v>3350</v>
      </c>
      <c r="I20" s="313" t="s">
        <v>56</v>
      </c>
      <c r="J20" s="313"/>
      <c r="K20" s="23" t="s">
        <v>57</v>
      </c>
      <c r="L20" s="204">
        <v>1836696.1099999999</v>
      </c>
      <c r="M20" s="25"/>
      <c r="N20" s="26"/>
      <c r="O20" s="27"/>
    </row>
    <row r="21" spans="1:15" ht="71.099999999999994" customHeight="1" outlineLevel="1" x14ac:dyDescent="0.25">
      <c r="A21" s="20" t="s">
        <v>304</v>
      </c>
      <c r="B21" s="21" t="s">
        <v>473</v>
      </c>
      <c r="C21" s="21" t="s">
        <v>163</v>
      </c>
      <c r="D21" s="21" t="s">
        <v>166</v>
      </c>
      <c r="E21" s="22">
        <v>8310</v>
      </c>
      <c r="F21" s="312">
        <v>135983.23000000001</v>
      </c>
      <c r="G21" s="312"/>
      <c r="H21" s="22">
        <v>3350</v>
      </c>
      <c r="I21" s="313" t="s">
        <v>56</v>
      </c>
      <c r="J21" s="313"/>
      <c r="K21" s="23" t="s">
        <v>57</v>
      </c>
      <c r="L21" s="204">
        <v>1972679.3399999999</v>
      </c>
      <c r="M21" s="25"/>
      <c r="N21" s="26"/>
      <c r="O21" s="27"/>
    </row>
    <row r="22" spans="1:15" ht="71.099999999999994" customHeight="1" outlineLevel="1" x14ac:dyDescent="0.25">
      <c r="A22" s="20" t="s">
        <v>304</v>
      </c>
      <c r="B22" s="21" t="s">
        <v>473</v>
      </c>
      <c r="C22" s="21" t="s">
        <v>163</v>
      </c>
      <c r="D22" s="21" t="s">
        <v>167</v>
      </c>
      <c r="E22" s="22">
        <v>8310</v>
      </c>
      <c r="F22" s="312">
        <v>210214.62</v>
      </c>
      <c r="G22" s="312"/>
      <c r="H22" s="22">
        <v>3350</v>
      </c>
      <c r="I22" s="313" t="s">
        <v>56</v>
      </c>
      <c r="J22" s="313"/>
      <c r="K22" s="23" t="s">
        <v>57</v>
      </c>
      <c r="L22" s="204">
        <v>2182893.96</v>
      </c>
      <c r="M22" s="25"/>
      <c r="N22" s="26"/>
      <c r="O22" s="27"/>
    </row>
    <row r="23" spans="1:15" ht="83.1" customHeight="1" outlineLevel="1" x14ac:dyDescent="0.25">
      <c r="A23" s="20" t="s">
        <v>304</v>
      </c>
      <c r="B23" s="21" t="s">
        <v>474</v>
      </c>
      <c r="C23" s="21" t="s">
        <v>163</v>
      </c>
      <c r="D23" s="21" t="s">
        <v>168</v>
      </c>
      <c r="E23" s="22">
        <v>8310</v>
      </c>
      <c r="F23" s="312">
        <v>136037.75</v>
      </c>
      <c r="G23" s="312"/>
      <c r="H23" s="22">
        <v>3350</v>
      </c>
      <c r="I23" s="313" t="s">
        <v>56</v>
      </c>
      <c r="J23" s="313"/>
      <c r="K23" s="23" t="s">
        <v>57</v>
      </c>
      <c r="L23" s="204">
        <v>2318931.71</v>
      </c>
      <c r="M23" s="25"/>
      <c r="N23" s="26"/>
      <c r="O23" s="27"/>
    </row>
    <row r="24" spans="1:15" ht="83.1" customHeight="1" outlineLevel="1" x14ac:dyDescent="0.25">
      <c r="A24" s="20" t="s">
        <v>304</v>
      </c>
      <c r="B24" s="21" t="s">
        <v>474</v>
      </c>
      <c r="C24" s="21" t="s">
        <v>163</v>
      </c>
      <c r="D24" s="21" t="s">
        <v>472</v>
      </c>
      <c r="E24" s="22">
        <v>8310</v>
      </c>
      <c r="F24" s="312">
        <v>185181.2</v>
      </c>
      <c r="G24" s="312"/>
      <c r="H24" s="22">
        <v>3350</v>
      </c>
      <c r="I24" s="313" t="s">
        <v>56</v>
      </c>
      <c r="J24" s="313"/>
      <c r="K24" s="23" t="s">
        <v>57</v>
      </c>
      <c r="L24" s="204">
        <v>2504112.91</v>
      </c>
      <c r="M24" s="25"/>
      <c r="N24" s="26"/>
      <c r="O24" s="27"/>
    </row>
    <row r="25" spans="1:15" ht="71.099999999999994" customHeight="1" outlineLevel="1" x14ac:dyDescent="0.25">
      <c r="A25" s="20" t="s">
        <v>307</v>
      </c>
      <c r="B25" s="21" t="s">
        <v>475</v>
      </c>
      <c r="C25" s="21" t="s">
        <v>163</v>
      </c>
      <c r="D25" s="21" t="s">
        <v>167</v>
      </c>
      <c r="E25" s="22">
        <v>8310</v>
      </c>
      <c r="F25" s="312">
        <v>169440.78</v>
      </c>
      <c r="G25" s="312"/>
      <c r="H25" s="22">
        <v>3350</v>
      </c>
      <c r="I25" s="313" t="s">
        <v>56</v>
      </c>
      <c r="J25" s="313"/>
      <c r="K25" s="23" t="s">
        <v>57</v>
      </c>
      <c r="L25" s="204">
        <v>2673553.69</v>
      </c>
      <c r="M25" s="25"/>
      <c r="N25" s="26"/>
      <c r="O25" s="27"/>
    </row>
    <row r="26" spans="1:15" ht="71.099999999999994" customHeight="1" outlineLevel="1" x14ac:dyDescent="0.25">
      <c r="A26" s="20" t="s">
        <v>307</v>
      </c>
      <c r="B26" s="21" t="s">
        <v>475</v>
      </c>
      <c r="C26" s="21" t="s">
        <v>163</v>
      </c>
      <c r="D26" s="21" t="s">
        <v>166</v>
      </c>
      <c r="E26" s="22">
        <v>8310</v>
      </c>
      <c r="F26" s="312">
        <v>154443.37</v>
      </c>
      <c r="G26" s="312"/>
      <c r="H26" s="22">
        <v>3350</v>
      </c>
      <c r="I26" s="313" t="s">
        <v>56</v>
      </c>
      <c r="J26" s="313"/>
      <c r="K26" s="23" t="s">
        <v>57</v>
      </c>
      <c r="L26" s="204">
        <v>2827997.06</v>
      </c>
      <c r="M26" s="25"/>
      <c r="N26" s="26"/>
      <c r="O26" s="27"/>
    </row>
    <row r="27" spans="1:15" ht="71.099999999999994" customHeight="1" outlineLevel="1" x14ac:dyDescent="0.25">
      <c r="A27" s="20" t="s">
        <v>307</v>
      </c>
      <c r="B27" s="21" t="s">
        <v>475</v>
      </c>
      <c r="C27" s="21" t="s">
        <v>163</v>
      </c>
      <c r="D27" s="21" t="s">
        <v>165</v>
      </c>
      <c r="E27" s="22">
        <v>8310</v>
      </c>
      <c r="F27" s="312">
        <v>137085.21</v>
      </c>
      <c r="G27" s="312"/>
      <c r="H27" s="22">
        <v>3350</v>
      </c>
      <c r="I27" s="313" t="s">
        <v>56</v>
      </c>
      <c r="J27" s="313"/>
      <c r="K27" s="23" t="s">
        <v>57</v>
      </c>
      <c r="L27" s="204">
        <v>2965082.27</v>
      </c>
      <c r="M27" s="25"/>
      <c r="N27" s="26"/>
      <c r="O27" s="27"/>
    </row>
    <row r="28" spans="1:15" ht="83.1" customHeight="1" outlineLevel="1" x14ac:dyDescent="0.25">
      <c r="A28" s="20" t="s">
        <v>307</v>
      </c>
      <c r="B28" s="21" t="s">
        <v>476</v>
      </c>
      <c r="C28" s="21" t="s">
        <v>163</v>
      </c>
      <c r="D28" s="21" t="s">
        <v>168</v>
      </c>
      <c r="E28" s="22">
        <v>8310</v>
      </c>
      <c r="F28" s="312">
        <v>154441.04</v>
      </c>
      <c r="G28" s="312"/>
      <c r="H28" s="22">
        <v>3350</v>
      </c>
      <c r="I28" s="313" t="s">
        <v>56</v>
      </c>
      <c r="J28" s="313"/>
      <c r="K28" s="23" t="s">
        <v>57</v>
      </c>
      <c r="L28" s="204">
        <v>3119523.31</v>
      </c>
      <c r="M28" s="25"/>
      <c r="N28" s="26"/>
      <c r="O28" s="27"/>
    </row>
    <row r="29" spans="1:15" ht="83.1" customHeight="1" outlineLevel="1" x14ac:dyDescent="0.25">
      <c r="A29" s="20" t="s">
        <v>307</v>
      </c>
      <c r="B29" s="21" t="s">
        <v>476</v>
      </c>
      <c r="C29" s="21" t="s">
        <v>163</v>
      </c>
      <c r="D29" s="21" t="s">
        <v>472</v>
      </c>
      <c r="E29" s="22">
        <v>8310</v>
      </c>
      <c r="F29" s="312">
        <v>180515.78</v>
      </c>
      <c r="G29" s="312"/>
      <c r="H29" s="22">
        <v>3350</v>
      </c>
      <c r="I29" s="313" t="s">
        <v>56</v>
      </c>
      <c r="J29" s="313"/>
      <c r="K29" s="23" t="s">
        <v>57</v>
      </c>
      <c r="L29" s="204">
        <v>3300039.09</v>
      </c>
      <c r="M29" s="25"/>
      <c r="N29" s="26"/>
      <c r="O29" s="27"/>
    </row>
    <row r="30" spans="1:15" ht="71.099999999999994" customHeight="1" outlineLevel="1" x14ac:dyDescent="0.25">
      <c r="A30" s="20" t="s">
        <v>313</v>
      </c>
      <c r="B30" s="21" t="s">
        <v>477</v>
      </c>
      <c r="C30" s="21" t="s">
        <v>163</v>
      </c>
      <c r="D30" s="21" t="s">
        <v>165</v>
      </c>
      <c r="E30" s="22">
        <v>8310</v>
      </c>
      <c r="F30" s="312">
        <v>151307.96</v>
      </c>
      <c r="G30" s="312"/>
      <c r="H30" s="22">
        <v>3350</v>
      </c>
      <c r="I30" s="313" t="s">
        <v>56</v>
      </c>
      <c r="J30" s="313"/>
      <c r="K30" s="23" t="s">
        <v>57</v>
      </c>
      <c r="L30" s="204">
        <v>3451347.05</v>
      </c>
      <c r="M30" s="25"/>
      <c r="N30" s="26"/>
      <c r="O30" s="27"/>
    </row>
    <row r="31" spans="1:15" ht="71.099999999999994" customHeight="1" outlineLevel="1" x14ac:dyDescent="0.25">
      <c r="A31" s="20" t="s">
        <v>313</v>
      </c>
      <c r="B31" s="21" t="s">
        <v>477</v>
      </c>
      <c r="C31" s="21" t="s">
        <v>163</v>
      </c>
      <c r="D31" s="21" t="s">
        <v>166</v>
      </c>
      <c r="E31" s="22">
        <v>8310</v>
      </c>
      <c r="F31" s="312">
        <v>144894.98000000001</v>
      </c>
      <c r="G31" s="312"/>
      <c r="H31" s="22">
        <v>3350</v>
      </c>
      <c r="I31" s="313" t="s">
        <v>56</v>
      </c>
      <c r="J31" s="313"/>
      <c r="K31" s="23" t="s">
        <v>57</v>
      </c>
      <c r="L31" s="204">
        <v>3596242.03</v>
      </c>
      <c r="M31" s="25"/>
      <c r="N31" s="26"/>
      <c r="O31" s="27"/>
    </row>
    <row r="32" spans="1:15" ht="71.099999999999994" customHeight="1" outlineLevel="1" x14ac:dyDescent="0.25">
      <c r="A32" s="20" t="s">
        <v>313</v>
      </c>
      <c r="B32" s="21" t="s">
        <v>477</v>
      </c>
      <c r="C32" s="21" t="s">
        <v>163</v>
      </c>
      <c r="D32" s="21" t="s">
        <v>167</v>
      </c>
      <c r="E32" s="22">
        <v>8310</v>
      </c>
      <c r="F32" s="312">
        <v>145100.98000000001</v>
      </c>
      <c r="G32" s="312"/>
      <c r="H32" s="22">
        <v>3350</v>
      </c>
      <c r="I32" s="313" t="s">
        <v>56</v>
      </c>
      <c r="J32" s="313"/>
      <c r="K32" s="23" t="s">
        <v>57</v>
      </c>
      <c r="L32" s="204">
        <v>3741343.01</v>
      </c>
      <c r="M32" s="25"/>
      <c r="N32" s="26"/>
      <c r="O32" s="27"/>
    </row>
    <row r="33" spans="1:15" ht="83.1" customHeight="1" outlineLevel="1" x14ac:dyDescent="0.25">
      <c r="A33" s="20" t="s">
        <v>313</v>
      </c>
      <c r="B33" s="21" t="s">
        <v>478</v>
      </c>
      <c r="C33" s="21" t="s">
        <v>163</v>
      </c>
      <c r="D33" s="21" t="s">
        <v>168</v>
      </c>
      <c r="E33" s="22">
        <v>8310</v>
      </c>
      <c r="F33" s="312">
        <v>112323.22</v>
      </c>
      <c r="G33" s="312"/>
      <c r="H33" s="22">
        <v>3350</v>
      </c>
      <c r="I33" s="313" t="s">
        <v>56</v>
      </c>
      <c r="J33" s="313"/>
      <c r="K33" s="23" t="s">
        <v>57</v>
      </c>
      <c r="L33" s="204">
        <v>3853666.23</v>
      </c>
      <c r="M33" s="25"/>
      <c r="N33" s="26"/>
      <c r="O33" s="27"/>
    </row>
    <row r="34" spans="1:15" ht="83.1" customHeight="1" outlineLevel="1" x14ac:dyDescent="0.25">
      <c r="A34" s="20" t="s">
        <v>313</v>
      </c>
      <c r="B34" s="21" t="s">
        <v>478</v>
      </c>
      <c r="C34" s="21" t="s">
        <v>163</v>
      </c>
      <c r="D34" s="21" t="s">
        <v>472</v>
      </c>
      <c r="E34" s="22">
        <v>8310</v>
      </c>
      <c r="F34" s="312">
        <v>133922.63</v>
      </c>
      <c r="G34" s="312"/>
      <c r="H34" s="22">
        <v>3350</v>
      </c>
      <c r="I34" s="313" t="s">
        <v>56</v>
      </c>
      <c r="J34" s="313"/>
      <c r="K34" s="23" t="s">
        <v>57</v>
      </c>
      <c r="L34" s="204">
        <v>3987588.86</v>
      </c>
      <c r="M34" s="25"/>
      <c r="N34" s="26"/>
      <c r="O34" s="27"/>
    </row>
    <row r="35" spans="1:15" ht="71.099999999999994" customHeight="1" outlineLevel="1" x14ac:dyDescent="0.25">
      <c r="A35" s="20" t="s">
        <v>322</v>
      </c>
      <c r="B35" s="21" t="s">
        <v>479</v>
      </c>
      <c r="C35" s="21" t="s">
        <v>163</v>
      </c>
      <c r="D35" s="21" t="s">
        <v>165</v>
      </c>
      <c r="E35" s="22">
        <v>8310</v>
      </c>
      <c r="F35" s="312">
        <v>327484.25</v>
      </c>
      <c r="G35" s="312"/>
      <c r="H35" s="22">
        <v>3350</v>
      </c>
      <c r="I35" s="313" t="s">
        <v>56</v>
      </c>
      <c r="J35" s="313"/>
      <c r="K35" s="23" t="s">
        <v>57</v>
      </c>
      <c r="L35" s="204">
        <v>4315073.1099999994</v>
      </c>
      <c r="M35" s="25"/>
      <c r="N35" s="26"/>
      <c r="O35" s="27"/>
    </row>
    <row r="36" spans="1:15" ht="71.099999999999994" customHeight="1" outlineLevel="1" x14ac:dyDescent="0.25">
      <c r="A36" s="20" t="s">
        <v>322</v>
      </c>
      <c r="B36" s="21" t="s">
        <v>479</v>
      </c>
      <c r="C36" s="21" t="s">
        <v>163</v>
      </c>
      <c r="D36" s="21" t="s">
        <v>166</v>
      </c>
      <c r="E36" s="22">
        <v>8310</v>
      </c>
      <c r="F36" s="312">
        <v>196786.73</v>
      </c>
      <c r="G36" s="312"/>
      <c r="H36" s="22">
        <v>3350</v>
      </c>
      <c r="I36" s="313" t="s">
        <v>56</v>
      </c>
      <c r="J36" s="313"/>
      <c r="K36" s="23" t="s">
        <v>57</v>
      </c>
      <c r="L36" s="204">
        <v>4511859.84</v>
      </c>
      <c r="M36" s="25"/>
      <c r="N36" s="26"/>
      <c r="O36" s="27"/>
    </row>
    <row r="37" spans="1:15" ht="71.099999999999994" customHeight="1" outlineLevel="1" x14ac:dyDescent="0.25">
      <c r="A37" s="20" t="s">
        <v>322</v>
      </c>
      <c r="B37" s="21" t="s">
        <v>479</v>
      </c>
      <c r="C37" s="21" t="s">
        <v>163</v>
      </c>
      <c r="D37" s="21" t="s">
        <v>167</v>
      </c>
      <c r="E37" s="22">
        <v>8310</v>
      </c>
      <c r="F37" s="312">
        <v>162087.57999999999</v>
      </c>
      <c r="G37" s="312"/>
      <c r="H37" s="22">
        <v>3350</v>
      </c>
      <c r="I37" s="313" t="s">
        <v>56</v>
      </c>
      <c r="J37" s="313"/>
      <c r="K37" s="23" t="s">
        <v>57</v>
      </c>
      <c r="L37" s="204">
        <v>4673947.42</v>
      </c>
      <c r="M37" s="25"/>
      <c r="N37" s="26"/>
      <c r="O37" s="27"/>
    </row>
    <row r="38" spans="1:15" ht="83.1" customHeight="1" outlineLevel="1" x14ac:dyDescent="0.25">
      <c r="A38" s="20" t="s">
        <v>322</v>
      </c>
      <c r="B38" s="21" t="s">
        <v>480</v>
      </c>
      <c r="C38" s="21" t="s">
        <v>163</v>
      </c>
      <c r="D38" s="21" t="s">
        <v>168</v>
      </c>
      <c r="E38" s="22">
        <v>8310</v>
      </c>
      <c r="F38" s="312">
        <v>257356.1</v>
      </c>
      <c r="G38" s="312"/>
      <c r="H38" s="22">
        <v>3350</v>
      </c>
      <c r="I38" s="313" t="s">
        <v>56</v>
      </c>
      <c r="J38" s="313"/>
      <c r="K38" s="23" t="s">
        <v>57</v>
      </c>
      <c r="L38" s="204">
        <v>4931303.5199999996</v>
      </c>
      <c r="M38" s="25"/>
      <c r="N38" s="26"/>
      <c r="O38" s="27"/>
    </row>
    <row r="39" spans="1:15" ht="83.1" customHeight="1" outlineLevel="1" x14ac:dyDescent="0.25">
      <c r="A39" s="20" t="s">
        <v>322</v>
      </c>
      <c r="B39" s="21" t="s">
        <v>480</v>
      </c>
      <c r="C39" s="21" t="s">
        <v>163</v>
      </c>
      <c r="D39" s="21" t="s">
        <v>472</v>
      </c>
      <c r="E39" s="22">
        <v>8310</v>
      </c>
      <c r="F39" s="312">
        <v>180675.8</v>
      </c>
      <c r="G39" s="312"/>
      <c r="H39" s="22">
        <v>3350</v>
      </c>
      <c r="I39" s="313" t="s">
        <v>56</v>
      </c>
      <c r="J39" s="313"/>
      <c r="K39" s="23" t="s">
        <v>57</v>
      </c>
      <c r="L39" s="204">
        <v>5111979.3199999994</v>
      </c>
      <c r="M39" s="25"/>
      <c r="N39" s="26"/>
      <c r="O39" s="27"/>
    </row>
    <row r="40" spans="1:15" ht="71.099999999999994" customHeight="1" outlineLevel="1" x14ac:dyDescent="0.25">
      <c r="A40" s="20" t="s">
        <v>332</v>
      </c>
      <c r="B40" s="21" t="s">
        <v>481</v>
      </c>
      <c r="C40" s="21" t="s">
        <v>163</v>
      </c>
      <c r="D40" s="21" t="s">
        <v>164</v>
      </c>
      <c r="E40" s="22">
        <v>8310</v>
      </c>
      <c r="F40" s="312">
        <v>136320.14000000001</v>
      </c>
      <c r="G40" s="312"/>
      <c r="H40" s="22">
        <v>3350</v>
      </c>
      <c r="I40" s="313" t="s">
        <v>56</v>
      </c>
      <c r="J40" s="313"/>
      <c r="K40" s="23" t="s">
        <v>57</v>
      </c>
      <c r="L40" s="204">
        <v>5248299.459999999</v>
      </c>
      <c r="M40" s="25"/>
      <c r="N40" s="26"/>
      <c r="O40" s="27"/>
    </row>
    <row r="41" spans="1:15" ht="71.099999999999994" customHeight="1" outlineLevel="1" x14ac:dyDescent="0.25">
      <c r="A41" s="20" t="s">
        <v>332</v>
      </c>
      <c r="B41" s="21" t="s">
        <v>481</v>
      </c>
      <c r="C41" s="21" t="s">
        <v>163</v>
      </c>
      <c r="D41" s="21" t="s">
        <v>165</v>
      </c>
      <c r="E41" s="22">
        <v>8310</v>
      </c>
      <c r="F41" s="312">
        <v>96187.45</v>
      </c>
      <c r="G41" s="312"/>
      <c r="H41" s="22">
        <v>3350</v>
      </c>
      <c r="I41" s="313" t="s">
        <v>56</v>
      </c>
      <c r="J41" s="313"/>
      <c r="K41" s="23" t="s">
        <v>57</v>
      </c>
      <c r="L41" s="204">
        <v>5344486.9099999992</v>
      </c>
      <c r="M41" s="25"/>
      <c r="N41" s="26"/>
      <c r="O41" s="27"/>
    </row>
    <row r="42" spans="1:15" ht="71.099999999999994" customHeight="1" outlineLevel="1" x14ac:dyDescent="0.25">
      <c r="A42" s="20" t="s">
        <v>332</v>
      </c>
      <c r="B42" s="21" t="s">
        <v>481</v>
      </c>
      <c r="C42" s="21" t="s">
        <v>163</v>
      </c>
      <c r="D42" s="21" t="s">
        <v>166</v>
      </c>
      <c r="E42" s="22">
        <v>8310</v>
      </c>
      <c r="F42" s="312">
        <v>158864.35999999999</v>
      </c>
      <c r="G42" s="312"/>
      <c r="H42" s="22">
        <v>3350</v>
      </c>
      <c r="I42" s="313" t="s">
        <v>56</v>
      </c>
      <c r="J42" s="313"/>
      <c r="K42" s="23" t="s">
        <v>57</v>
      </c>
      <c r="L42" s="204">
        <v>5503351.2699999996</v>
      </c>
      <c r="M42" s="25"/>
      <c r="N42" s="26"/>
      <c r="O42" s="27"/>
    </row>
    <row r="43" spans="1:15" ht="71.099999999999994" customHeight="1" outlineLevel="1" x14ac:dyDescent="0.25">
      <c r="A43" s="20" t="s">
        <v>332</v>
      </c>
      <c r="B43" s="21" t="s">
        <v>481</v>
      </c>
      <c r="C43" s="21" t="s">
        <v>163</v>
      </c>
      <c r="D43" s="21" t="s">
        <v>167</v>
      </c>
      <c r="E43" s="22">
        <v>8310</v>
      </c>
      <c r="F43" s="312">
        <v>153698.70000000001</v>
      </c>
      <c r="G43" s="312"/>
      <c r="H43" s="22">
        <v>3350</v>
      </c>
      <c r="I43" s="313" t="s">
        <v>56</v>
      </c>
      <c r="J43" s="313"/>
      <c r="K43" s="23" t="s">
        <v>57</v>
      </c>
      <c r="L43" s="204">
        <v>5657049.9699999997</v>
      </c>
      <c r="M43" s="25"/>
      <c r="N43" s="26"/>
      <c r="O43" s="27"/>
    </row>
    <row r="44" spans="1:15" ht="83.1" customHeight="1" outlineLevel="1" x14ac:dyDescent="0.25">
      <c r="A44" s="20" t="s">
        <v>332</v>
      </c>
      <c r="B44" s="21" t="s">
        <v>482</v>
      </c>
      <c r="C44" s="21" t="s">
        <v>163</v>
      </c>
      <c r="D44" s="21" t="s">
        <v>168</v>
      </c>
      <c r="E44" s="22">
        <v>8310</v>
      </c>
      <c r="F44" s="312">
        <v>63680.52</v>
      </c>
      <c r="G44" s="312"/>
      <c r="H44" s="22">
        <v>3350</v>
      </c>
      <c r="I44" s="313" t="s">
        <v>56</v>
      </c>
      <c r="J44" s="313"/>
      <c r="K44" s="23" t="s">
        <v>57</v>
      </c>
      <c r="L44" s="204">
        <v>5720730.4899999993</v>
      </c>
      <c r="M44" s="25"/>
      <c r="N44" s="26"/>
      <c r="O44" s="27"/>
    </row>
    <row r="45" spans="1:15" ht="83.1" customHeight="1" outlineLevel="1" x14ac:dyDescent="0.25">
      <c r="A45" s="20" t="s">
        <v>332</v>
      </c>
      <c r="B45" s="21" t="s">
        <v>482</v>
      </c>
      <c r="C45" s="21" t="s">
        <v>163</v>
      </c>
      <c r="D45" s="21" t="s">
        <v>472</v>
      </c>
      <c r="E45" s="22">
        <v>8310</v>
      </c>
      <c r="F45" s="312">
        <v>250278</v>
      </c>
      <c r="G45" s="312"/>
      <c r="H45" s="22">
        <v>3350</v>
      </c>
      <c r="I45" s="313" t="s">
        <v>56</v>
      </c>
      <c r="J45" s="313"/>
      <c r="K45" s="23" t="s">
        <v>57</v>
      </c>
      <c r="L45" s="204">
        <v>5971008.4899999993</v>
      </c>
      <c r="M45" s="25"/>
      <c r="N45" s="26"/>
      <c r="O45" s="27"/>
    </row>
    <row r="46" spans="1:15" ht="71.099999999999994" customHeight="1" outlineLevel="1" x14ac:dyDescent="0.25">
      <c r="A46" s="20" t="s">
        <v>336</v>
      </c>
      <c r="B46" s="21" t="s">
        <v>483</v>
      </c>
      <c r="C46" s="21" t="s">
        <v>163</v>
      </c>
      <c r="D46" s="21" t="s">
        <v>164</v>
      </c>
      <c r="E46" s="22">
        <v>8310</v>
      </c>
      <c r="F46" s="312">
        <v>157514.75</v>
      </c>
      <c r="G46" s="312"/>
      <c r="H46" s="22">
        <v>3350</v>
      </c>
      <c r="I46" s="313" t="s">
        <v>56</v>
      </c>
      <c r="J46" s="313"/>
      <c r="K46" s="23" t="s">
        <v>57</v>
      </c>
      <c r="L46" s="204">
        <v>6128523.2399999993</v>
      </c>
      <c r="M46" s="25"/>
      <c r="N46" s="26"/>
      <c r="O46" s="27"/>
    </row>
    <row r="47" spans="1:15" ht="71.099999999999994" customHeight="1" outlineLevel="1" x14ac:dyDescent="0.25">
      <c r="A47" s="20" t="s">
        <v>336</v>
      </c>
      <c r="B47" s="21" t="s">
        <v>483</v>
      </c>
      <c r="C47" s="21" t="s">
        <v>163</v>
      </c>
      <c r="D47" s="21" t="s">
        <v>166</v>
      </c>
      <c r="E47" s="22">
        <v>8310</v>
      </c>
      <c r="F47" s="312">
        <v>168157.6</v>
      </c>
      <c r="G47" s="312"/>
      <c r="H47" s="22">
        <v>3350</v>
      </c>
      <c r="I47" s="313" t="s">
        <v>56</v>
      </c>
      <c r="J47" s="313"/>
      <c r="K47" s="23" t="s">
        <v>57</v>
      </c>
      <c r="L47" s="204">
        <v>6296680.8399999989</v>
      </c>
      <c r="M47" s="25"/>
      <c r="N47" s="26"/>
      <c r="O47" s="27"/>
    </row>
    <row r="48" spans="1:15" ht="71.099999999999994" customHeight="1" outlineLevel="1" x14ac:dyDescent="0.25">
      <c r="A48" s="20" t="s">
        <v>336</v>
      </c>
      <c r="B48" s="21" t="s">
        <v>483</v>
      </c>
      <c r="C48" s="21" t="s">
        <v>163</v>
      </c>
      <c r="D48" s="21" t="s">
        <v>167</v>
      </c>
      <c r="E48" s="22">
        <v>8310</v>
      </c>
      <c r="F48" s="312">
        <v>235707.85</v>
      </c>
      <c r="G48" s="312"/>
      <c r="H48" s="22">
        <v>3350</v>
      </c>
      <c r="I48" s="313" t="s">
        <v>56</v>
      </c>
      <c r="J48" s="313"/>
      <c r="K48" s="23" t="s">
        <v>57</v>
      </c>
      <c r="L48" s="204">
        <v>6532388.6899999985</v>
      </c>
      <c r="M48" s="25"/>
      <c r="N48" s="26"/>
      <c r="O48" s="27"/>
    </row>
    <row r="49" spans="1:15" ht="71.099999999999994" customHeight="1" outlineLevel="1" x14ac:dyDescent="0.25">
      <c r="A49" s="20" t="s">
        <v>336</v>
      </c>
      <c r="B49" s="21" t="s">
        <v>484</v>
      </c>
      <c r="C49" s="21" t="s">
        <v>163</v>
      </c>
      <c r="D49" s="21" t="s">
        <v>165</v>
      </c>
      <c r="E49" s="22">
        <v>8310</v>
      </c>
      <c r="F49" s="312">
        <v>203216.68</v>
      </c>
      <c r="G49" s="312"/>
      <c r="H49" s="22">
        <v>3350</v>
      </c>
      <c r="I49" s="313" t="s">
        <v>56</v>
      </c>
      <c r="J49" s="313"/>
      <c r="K49" s="23" t="s">
        <v>57</v>
      </c>
      <c r="L49" s="204">
        <v>6735605.3699999982</v>
      </c>
      <c r="M49" s="25"/>
      <c r="N49" s="26"/>
      <c r="O49" s="27"/>
    </row>
    <row r="50" spans="1:15" ht="83.1" customHeight="1" outlineLevel="1" x14ac:dyDescent="0.25">
      <c r="A50" s="20" t="s">
        <v>336</v>
      </c>
      <c r="B50" s="21" t="s">
        <v>485</v>
      </c>
      <c r="C50" s="21" t="s">
        <v>163</v>
      </c>
      <c r="D50" s="21" t="s">
        <v>168</v>
      </c>
      <c r="E50" s="22">
        <v>8310</v>
      </c>
      <c r="F50" s="312">
        <v>138357.56</v>
      </c>
      <c r="G50" s="312"/>
      <c r="H50" s="22">
        <v>3350</v>
      </c>
      <c r="I50" s="313" t="s">
        <v>56</v>
      </c>
      <c r="J50" s="313"/>
      <c r="K50" s="23" t="s">
        <v>57</v>
      </c>
      <c r="L50" s="204">
        <v>6873962.9299999978</v>
      </c>
      <c r="M50" s="25"/>
      <c r="N50" s="26"/>
      <c r="O50" s="27"/>
    </row>
    <row r="51" spans="1:15" ht="83.1" customHeight="1" outlineLevel="1" x14ac:dyDescent="0.25">
      <c r="A51" s="20" t="s">
        <v>336</v>
      </c>
      <c r="B51" s="21" t="s">
        <v>485</v>
      </c>
      <c r="C51" s="21" t="s">
        <v>163</v>
      </c>
      <c r="D51" s="21" t="s">
        <v>472</v>
      </c>
      <c r="E51" s="22">
        <v>8310</v>
      </c>
      <c r="F51" s="312">
        <v>44870.76</v>
      </c>
      <c r="G51" s="312"/>
      <c r="H51" s="22">
        <v>3350</v>
      </c>
      <c r="I51" s="313" t="s">
        <v>56</v>
      </c>
      <c r="J51" s="313"/>
      <c r="K51" s="23" t="s">
        <v>57</v>
      </c>
      <c r="L51" s="204">
        <v>6918833.6899999976</v>
      </c>
      <c r="M51" s="25"/>
      <c r="N51" s="26"/>
      <c r="O51" s="27"/>
    </row>
    <row r="52" spans="1:15" ht="71.099999999999994" customHeight="1" outlineLevel="1" x14ac:dyDescent="0.25">
      <c r="A52" s="20" t="s">
        <v>339</v>
      </c>
      <c r="B52" s="21" t="s">
        <v>486</v>
      </c>
      <c r="C52" s="21" t="s">
        <v>163</v>
      </c>
      <c r="D52" s="21" t="s">
        <v>164</v>
      </c>
      <c r="E52" s="22">
        <v>8310</v>
      </c>
      <c r="F52" s="312">
        <v>161391.45000000001</v>
      </c>
      <c r="G52" s="312"/>
      <c r="H52" s="22">
        <v>3350</v>
      </c>
      <c r="I52" s="313" t="s">
        <v>56</v>
      </c>
      <c r="J52" s="313"/>
      <c r="K52" s="23" t="s">
        <v>57</v>
      </c>
      <c r="L52" s="204">
        <v>7080225.1399999978</v>
      </c>
      <c r="M52" s="25"/>
      <c r="N52" s="26"/>
      <c r="O52" s="27"/>
    </row>
    <row r="53" spans="1:15" ht="71.099999999999994" customHeight="1" outlineLevel="1" x14ac:dyDescent="0.25">
      <c r="A53" s="20" t="s">
        <v>339</v>
      </c>
      <c r="B53" s="21" t="s">
        <v>486</v>
      </c>
      <c r="C53" s="21" t="s">
        <v>163</v>
      </c>
      <c r="D53" s="21" t="s">
        <v>166</v>
      </c>
      <c r="E53" s="22">
        <v>8310</v>
      </c>
      <c r="F53" s="312">
        <v>162537.65</v>
      </c>
      <c r="G53" s="312"/>
      <c r="H53" s="22">
        <v>3350</v>
      </c>
      <c r="I53" s="313" t="s">
        <v>56</v>
      </c>
      <c r="J53" s="313"/>
      <c r="K53" s="23" t="s">
        <v>57</v>
      </c>
      <c r="L53" s="204">
        <v>7242762.7899999982</v>
      </c>
      <c r="M53" s="25"/>
      <c r="N53" s="26"/>
      <c r="O53" s="27"/>
    </row>
    <row r="54" spans="1:15" ht="71.099999999999994" customHeight="1" outlineLevel="1" x14ac:dyDescent="0.25">
      <c r="A54" s="20" t="s">
        <v>339</v>
      </c>
      <c r="B54" s="21" t="s">
        <v>486</v>
      </c>
      <c r="C54" s="21" t="s">
        <v>163</v>
      </c>
      <c r="D54" s="21" t="s">
        <v>167</v>
      </c>
      <c r="E54" s="22">
        <v>8310</v>
      </c>
      <c r="F54" s="312">
        <v>104526.87</v>
      </c>
      <c r="G54" s="312"/>
      <c r="H54" s="22">
        <v>3350</v>
      </c>
      <c r="I54" s="313" t="s">
        <v>56</v>
      </c>
      <c r="J54" s="313"/>
      <c r="K54" s="23" t="s">
        <v>57</v>
      </c>
      <c r="L54" s="204">
        <v>7347289.6599999983</v>
      </c>
      <c r="M54" s="25"/>
      <c r="N54" s="26"/>
      <c r="O54" s="27"/>
    </row>
    <row r="55" spans="1:15" ht="71.099999999999994" customHeight="1" outlineLevel="1" x14ac:dyDescent="0.25">
      <c r="A55" s="20" t="s">
        <v>339</v>
      </c>
      <c r="B55" s="21" t="s">
        <v>487</v>
      </c>
      <c r="C55" s="21" t="s">
        <v>163</v>
      </c>
      <c r="D55" s="21" t="s">
        <v>165</v>
      </c>
      <c r="E55" s="22">
        <v>8310</v>
      </c>
      <c r="F55" s="312">
        <v>219331.11</v>
      </c>
      <c r="G55" s="312"/>
      <c r="H55" s="22">
        <v>3350</v>
      </c>
      <c r="I55" s="313" t="s">
        <v>56</v>
      </c>
      <c r="J55" s="313"/>
      <c r="K55" s="23" t="s">
        <v>57</v>
      </c>
      <c r="L55" s="204">
        <v>7566620.7699999986</v>
      </c>
      <c r="M55" s="25"/>
      <c r="N55" s="26"/>
      <c r="O55" s="27"/>
    </row>
    <row r="56" spans="1:15" ht="83.1" customHeight="1" outlineLevel="1" x14ac:dyDescent="0.25">
      <c r="A56" s="20" t="s">
        <v>339</v>
      </c>
      <c r="B56" s="21" t="s">
        <v>488</v>
      </c>
      <c r="C56" s="21" t="s">
        <v>163</v>
      </c>
      <c r="D56" s="21" t="s">
        <v>168</v>
      </c>
      <c r="E56" s="22">
        <v>8310</v>
      </c>
      <c r="F56" s="312">
        <v>170275.81</v>
      </c>
      <c r="G56" s="312"/>
      <c r="H56" s="22">
        <v>3350</v>
      </c>
      <c r="I56" s="313" t="s">
        <v>56</v>
      </c>
      <c r="J56" s="313"/>
      <c r="K56" s="23" t="s">
        <v>57</v>
      </c>
      <c r="L56" s="204">
        <v>7736896.5799999982</v>
      </c>
      <c r="M56" s="25"/>
      <c r="N56" s="26"/>
      <c r="O56" s="27"/>
    </row>
    <row r="57" spans="1:15" ht="83.1" customHeight="1" outlineLevel="1" x14ac:dyDescent="0.25">
      <c r="A57" s="20" t="s">
        <v>339</v>
      </c>
      <c r="B57" s="21" t="s">
        <v>488</v>
      </c>
      <c r="C57" s="21" t="s">
        <v>163</v>
      </c>
      <c r="D57" s="21" t="s">
        <v>472</v>
      </c>
      <c r="E57" s="22">
        <v>8310</v>
      </c>
      <c r="F57" s="312">
        <v>126091.8</v>
      </c>
      <c r="G57" s="312"/>
      <c r="H57" s="22">
        <v>3350</v>
      </c>
      <c r="I57" s="313" t="s">
        <v>56</v>
      </c>
      <c r="J57" s="313"/>
      <c r="K57" s="23" t="s">
        <v>57</v>
      </c>
      <c r="L57" s="204">
        <v>7862988.379999998</v>
      </c>
      <c r="M57" s="25"/>
      <c r="N57" s="26"/>
      <c r="O57" s="27"/>
    </row>
    <row r="58" spans="1:15" ht="71.099999999999994" customHeight="1" outlineLevel="1" x14ac:dyDescent="0.25">
      <c r="A58" s="20" t="s">
        <v>353</v>
      </c>
      <c r="B58" s="21" t="s">
        <v>489</v>
      </c>
      <c r="C58" s="21" t="s">
        <v>163</v>
      </c>
      <c r="D58" s="21" t="s">
        <v>164</v>
      </c>
      <c r="E58" s="22">
        <v>8310</v>
      </c>
      <c r="F58" s="312">
        <v>131577.47</v>
      </c>
      <c r="G58" s="312"/>
      <c r="H58" s="22">
        <v>3350</v>
      </c>
      <c r="I58" s="313" t="s">
        <v>56</v>
      </c>
      <c r="J58" s="313"/>
      <c r="K58" s="23" t="s">
        <v>57</v>
      </c>
      <c r="L58" s="204">
        <v>7994565.8499999978</v>
      </c>
      <c r="M58" s="25"/>
      <c r="N58" s="26"/>
      <c r="O58" s="27"/>
    </row>
    <row r="59" spans="1:15" ht="71.099999999999994" customHeight="1" outlineLevel="1" x14ac:dyDescent="0.25">
      <c r="A59" s="20" t="s">
        <v>353</v>
      </c>
      <c r="B59" s="21" t="s">
        <v>489</v>
      </c>
      <c r="C59" s="21" t="s">
        <v>163</v>
      </c>
      <c r="D59" s="21" t="s">
        <v>166</v>
      </c>
      <c r="E59" s="22">
        <v>8310</v>
      </c>
      <c r="F59" s="312">
        <v>116097.78</v>
      </c>
      <c r="G59" s="312"/>
      <c r="H59" s="22">
        <v>3350</v>
      </c>
      <c r="I59" s="313" t="s">
        <v>56</v>
      </c>
      <c r="J59" s="313"/>
      <c r="K59" s="23" t="s">
        <v>57</v>
      </c>
      <c r="L59" s="204">
        <v>8110663.629999998</v>
      </c>
      <c r="M59" s="25"/>
      <c r="N59" s="26"/>
      <c r="O59" s="27"/>
    </row>
    <row r="60" spans="1:15" ht="71.099999999999994" customHeight="1" outlineLevel="1" x14ac:dyDescent="0.25">
      <c r="A60" s="20" t="s">
        <v>353</v>
      </c>
      <c r="B60" s="21" t="s">
        <v>489</v>
      </c>
      <c r="C60" s="21" t="s">
        <v>163</v>
      </c>
      <c r="D60" s="21" t="s">
        <v>167</v>
      </c>
      <c r="E60" s="22">
        <v>8310</v>
      </c>
      <c r="F60" s="312">
        <v>85138.35</v>
      </c>
      <c r="G60" s="312"/>
      <c r="H60" s="22">
        <v>3350</v>
      </c>
      <c r="I60" s="313" t="s">
        <v>56</v>
      </c>
      <c r="J60" s="313"/>
      <c r="K60" s="23" t="s">
        <v>57</v>
      </c>
      <c r="L60" s="204">
        <v>8195801.9799999977</v>
      </c>
      <c r="M60" s="25"/>
      <c r="N60" s="26"/>
      <c r="O60" s="27"/>
    </row>
    <row r="61" spans="1:15" ht="71.099999999999994" customHeight="1" outlineLevel="1" x14ac:dyDescent="0.25">
      <c r="A61" s="20" t="s">
        <v>353</v>
      </c>
      <c r="B61" s="21" t="s">
        <v>490</v>
      </c>
      <c r="C61" s="21" t="s">
        <v>163</v>
      </c>
      <c r="D61" s="21" t="s">
        <v>165</v>
      </c>
      <c r="E61" s="22">
        <v>8310</v>
      </c>
      <c r="F61" s="312">
        <v>227116.4</v>
      </c>
      <c r="G61" s="312"/>
      <c r="H61" s="22">
        <v>3350</v>
      </c>
      <c r="I61" s="313" t="s">
        <v>56</v>
      </c>
      <c r="J61" s="313"/>
      <c r="K61" s="23" t="s">
        <v>57</v>
      </c>
      <c r="L61" s="204">
        <v>8422918.3799999971</v>
      </c>
      <c r="M61" s="25"/>
      <c r="N61" s="26"/>
      <c r="O61" s="27"/>
    </row>
    <row r="62" spans="1:15" ht="83.1" customHeight="1" outlineLevel="1" x14ac:dyDescent="0.25">
      <c r="A62" s="20" t="s">
        <v>353</v>
      </c>
      <c r="B62" s="21" t="s">
        <v>491</v>
      </c>
      <c r="C62" s="21" t="s">
        <v>163</v>
      </c>
      <c r="D62" s="21" t="s">
        <v>168</v>
      </c>
      <c r="E62" s="22">
        <v>8310</v>
      </c>
      <c r="F62" s="312">
        <v>169126.62</v>
      </c>
      <c r="G62" s="312"/>
      <c r="H62" s="22">
        <v>3350</v>
      </c>
      <c r="I62" s="313" t="s">
        <v>56</v>
      </c>
      <c r="J62" s="313"/>
      <c r="K62" s="23" t="s">
        <v>57</v>
      </c>
      <c r="L62" s="204">
        <v>8592044.9999999963</v>
      </c>
      <c r="M62" s="25"/>
      <c r="N62" s="26"/>
      <c r="O62" s="27"/>
    </row>
    <row r="63" spans="1:15" ht="83.1" customHeight="1" outlineLevel="1" x14ac:dyDescent="0.25">
      <c r="A63" s="20" t="s">
        <v>353</v>
      </c>
      <c r="B63" s="21" t="s">
        <v>491</v>
      </c>
      <c r="C63" s="21" t="s">
        <v>163</v>
      </c>
      <c r="D63" s="21" t="s">
        <v>472</v>
      </c>
      <c r="E63" s="22">
        <v>8310</v>
      </c>
      <c r="F63" s="312">
        <v>117579.82</v>
      </c>
      <c r="G63" s="312"/>
      <c r="H63" s="22">
        <v>3350</v>
      </c>
      <c r="I63" s="313" t="s">
        <v>56</v>
      </c>
      <c r="J63" s="313"/>
      <c r="K63" s="23" t="s">
        <v>57</v>
      </c>
      <c r="L63" s="204">
        <v>8709624.8199999966</v>
      </c>
      <c r="M63" s="25"/>
      <c r="N63" s="26"/>
      <c r="O63" s="27"/>
    </row>
    <row r="64" spans="1:15" ht="71.099999999999994" customHeight="1" outlineLevel="1" x14ac:dyDescent="0.25">
      <c r="A64" s="20" t="s">
        <v>355</v>
      </c>
      <c r="B64" s="21" t="s">
        <v>492</v>
      </c>
      <c r="C64" s="21" t="s">
        <v>163</v>
      </c>
      <c r="D64" s="21" t="s">
        <v>164</v>
      </c>
      <c r="E64" s="22">
        <v>8310</v>
      </c>
      <c r="F64" s="312">
        <v>176013.8</v>
      </c>
      <c r="G64" s="312"/>
      <c r="H64" s="22">
        <v>3350</v>
      </c>
      <c r="I64" s="313" t="s">
        <v>56</v>
      </c>
      <c r="J64" s="313"/>
      <c r="K64" s="23" t="s">
        <v>57</v>
      </c>
      <c r="L64" s="204">
        <v>8885638.6199999973</v>
      </c>
      <c r="M64" s="25"/>
      <c r="N64" s="26"/>
      <c r="O64" s="27"/>
    </row>
    <row r="65" spans="1:15" ht="71.099999999999994" customHeight="1" outlineLevel="1" x14ac:dyDescent="0.25">
      <c r="A65" s="20" t="s">
        <v>355</v>
      </c>
      <c r="B65" s="21" t="s">
        <v>492</v>
      </c>
      <c r="C65" s="21" t="s">
        <v>163</v>
      </c>
      <c r="D65" s="21" t="s">
        <v>165</v>
      </c>
      <c r="E65" s="22">
        <v>8310</v>
      </c>
      <c r="F65" s="312">
        <v>124333.19</v>
      </c>
      <c r="G65" s="312"/>
      <c r="H65" s="22">
        <v>3350</v>
      </c>
      <c r="I65" s="313" t="s">
        <v>56</v>
      </c>
      <c r="J65" s="313"/>
      <c r="K65" s="23" t="s">
        <v>57</v>
      </c>
      <c r="L65" s="204">
        <v>9009971.8099999968</v>
      </c>
      <c r="M65" s="25"/>
      <c r="N65" s="26"/>
      <c r="O65" s="27"/>
    </row>
    <row r="66" spans="1:15" ht="71.099999999999994" customHeight="1" outlineLevel="1" x14ac:dyDescent="0.25">
      <c r="A66" s="20" t="s">
        <v>355</v>
      </c>
      <c r="B66" s="21" t="s">
        <v>492</v>
      </c>
      <c r="C66" s="21" t="s">
        <v>163</v>
      </c>
      <c r="D66" s="21" t="s">
        <v>166</v>
      </c>
      <c r="E66" s="22">
        <v>8310</v>
      </c>
      <c r="F66" s="312">
        <v>183098.4</v>
      </c>
      <c r="G66" s="312"/>
      <c r="H66" s="22">
        <v>3350</v>
      </c>
      <c r="I66" s="313" t="s">
        <v>56</v>
      </c>
      <c r="J66" s="313"/>
      <c r="K66" s="23" t="s">
        <v>57</v>
      </c>
      <c r="L66" s="204">
        <v>9193070.2099999972</v>
      </c>
      <c r="M66" s="25"/>
      <c r="N66" s="26"/>
      <c r="O66" s="27"/>
    </row>
    <row r="67" spans="1:15" ht="71.099999999999994" customHeight="1" outlineLevel="1" x14ac:dyDescent="0.25">
      <c r="A67" s="20" t="s">
        <v>355</v>
      </c>
      <c r="B67" s="21" t="s">
        <v>492</v>
      </c>
      <c r="C67" s="21" t="s">
        <v>163</v>
      </c>
      <c r="D67" s="21" t="s">
        <v>167</v>
      </c>
      <c r="E67" s="22">
        <v>8310</v>
      </c>
      <c r="F67" s="312">
        <v>135548.69</v>
      </c>
      <c r="G67" s="312"/>
      <c r="H67" s="22">
        <v>3350</v>
      </c>
      <c r="I67" s="313" t="s">
        <v>56</v>
      </c>
      <c r="J67" s="313"/>
      <c r="K67" s="23" t="s">
        <v>57</v>
      </c>
      <c r="L67" s="204">
        <v>9328618.8999999966</v>
      </c>
      <c r="M67" s="25"/>
      <c r="N67" s="26"/>
      <c r="O67" s="27"/>
    </row>
    <row r="68" spans="1:15" ht="83.1" customHeight="1" outlineLevel="1" x14ac:dyDescent="0.25">
      <c r="A68" s="20" t="s">
        <v>355</v>
      </c>
      <c r="B68" s="21" t="s">
        <v>493</v>
      </c>
      <c r="C68" s="21" t="s">
        <v>163</v>
      </c>
      <c r="D68" s="21" t="s">
        <v>168</v>
      </c>
      <c r="E68" s="22">
        <v>8310</v>
      </c>
      <c r="F68" s="312">
        <v>170706.35</v>
      </c>
      <c r="G68" s="312"/>
      <c r="H68" s="22">
        <v>3350</v>
      </c>
      <c r="I68" s="313" t="s">
        <v>56</v>
      </c>
      <c r="J68" s="313"/>
      <c r="K68" s="23" t="s">
        <v>57</v>
      </c>
      <c r="L68" s="204">
        <v>9499325.2499999963</v>
      </c>
      <c r="M68" s="25"/>
      <c r="N68" s="26"/>
      <c r="O68" s="27"/>
    </row>
    <row r="69" spans="1:15" ht="71.099999999999994" customHeight="1" outlineLevel="1" x14ac:dyDescent="0.25">
      <c r="A69" s="20" t="s">
        <v>364</v>
      </c>
      <c r="B69" s="21" t="s">
        <v>494</v>
      </c>
      <c r="C69" s="21" t="s">
        <v>163</v>
      </c>
      <c r="D69" s="21" t="s">
        <v>164</v>
      </c>
      <c r="E69" s="22">
        <v>8310</v>
      </c>
      <c r="F69" s="312">
        <v>265984.2</v>
      </c>
      <c r="G69" s="312"/>
      <c r="H69" s="22">
        <v>3350</v>
      </c>
      <c r="I69" s="313" t="s">
        <v>56</v>
      </c>
      <c r="J69" s="313"/>
      <c r="K69" s="23" t="s">
        <v>57</v>
      </c>
      <c r="L69" s="204">
        <v>9765309.4499999955</v>
      </c>
      <c r="M69" s="25"/>
      <c r="N69" s="26"/>
      <c r="O69" s="27"/>
    </row>
    <row r="70" spans="1:15" ht="71.099999999999994" customHeight="1" outlineLevel="1" x14ac:dyDescent="0.25">
      <c r="A70" s="20" t="s">
        <v>364</v>
      </c>
      <c r="B70" s="21" t="s">
        <v>494</v>
      </c>
      <c r="C70" s="21" t="s">
        <v>163</v>
      </c>
      <c r="D70" s="21" t="s">
        <v>165</v>
      </c>
      <c r="E70" s="22">
        <v>8310</v>
      </c>
      <c r="F70" s="312">
        <v>179288.63</v>
      </c>
      <c r="G70" s="312"/>
      <c r="H70" s="22">
        <v>3350</v>
      </c>
      <c r="I70" s="313" t="s">
        <v>56</v>
      </c>
      <c r="J70" s="313"/>
      <c r="K70" s="23" t="s">
        <v>57</v>
      </c>
      <c r="L70" s="204">
        <v>9944598.0799999963</v>
      </c>
      <c r="M70" s="25"/>
      <c r="N70" s="26"/>
      <c r="O70" s="27"/>
    </row>
    <row r="71" spans="1:15" ht="71.099999999999994" customHeight="1" outlineLevel="1" x14ac:dyDescent="0.25">
      <c r="A71" s="20" t="s">
        <v>364</v>
      </c>
      <c r="B71" s="21" t="s">
        <v>494</v>
      </c>
      <c r="C71" s="21" t="s">
        <v>163</v>
      </c>
      <c r="D71" s="21" t="s">
        <v>166</v>
      </c>
      <c r="E71" s="22">
        <v>8310</v>
      </c>
      <c r="F71" s="312">
        <v>212280.66</v>
      </c>
      <c r="G71" s="312"/>
      <c r="H71" s="22">
        <v>3350</v>
      </c>
      <c r="I71" s="313" t="s">
        <v>56</v>
      </c>
      <c r="J71" s="313"/>
      <c r="K71" s="23" t="s">
        <v>57</v>
      </c>
      <c r="L71" s="204">
        <v>10156878.739999996</v>
      </c>
      <c r="M71" s="25"/>
      <c r="N71" s="26"/>
      <c r="O71" s="27"/>
    </row>
    <row r="72" spans="1:15" ht="71.099999999999994" customHeight="1" outlineLevel="1" x14ac:dyDescent="0.25">
      <c r="A72" s="20" t="s">
        <v>364</v>
      </c>
      <c r="B72" s="21" t="s">
        <v>494</v>
      </c>
      <c r="C72" s="21" t="s">
        <v>163</v>
      </c>
      <c r="D72" s="21" t="s">
        <v>167</v>
      </c>
      <c r="E72" s="22">
        <v>8310</v>
      </c>
      <c r="F72" s="312">
        <v>191429.68</v>
      </c>
      <c r="G72" s="312"/>
      <c r="H72" s="22">
        <v>3350</v>
      </c>
      <c r="I72" s="313" t="s">
        <v>56</v>
      </c>
      <c r="J72" s="313"/>
      <c r="K72" s="23" t="s">
        <v>57</v>
      </c>
      <c r="L72" s="204">
        <v>10348308.419999996</v>
      </c>
      <c r="M72" s="25"/>
      <c r="N72" s="26"/>
      <c r="O72" s="27"/>
    </row>
    <row r="73" spans="1:15" ht="83.1" customHeight="1" outlineLevel="1" x14ac:dyDescent="0.25">
      <c r="A73" s="20" t="s">
        <v>364</v>
      </c>
      <c r="B73" s="21" t="s">
        <v>495</v>
      </c>
      <c r="C73" s="21" t="s">
        <v>163</v>
      </c>
      <c r="D73" s="21" t="s">
        <v>168</v>
      </c>
      <c r="E73" s="22">
        <v>8310</v>
      </c>
      <c r="F73" s="312">
        <v>147057.48000000001</v>
      </c>
      <c r="G73" s="312"/>
      <c r="H73" s="22">
        <v>3350</v>
      </c>
      <c r="I73" s="313" t="s">
        <v>56</v>
      </c>
      <c r="J73" s="313"/>
      <c r="K73" s="23" t="s">
        <v>57</v>
      </c>
      <c r="L73" s="204">
        <v>10495365.899999997</v>
      </c>
      <c r="M73" s="25"/>
      <c r="N73" s="26"/>
      <c r="O73" s="27"/>
    </row>
    <row r="74" spans="1:15" ht="12" customHeight="1" x14ac:dyDescent="0.25">
      <c r="A74" s="303" t="s">
        <v>58</v>
      </c>
      <c r="B74" s="303"/>
      <c r="C74" s="303"/>
      <c r="D74" s="303"/>
      <c r="E74" s="318">
        <v>10495365.9</v>
      </c>
      <c r="F74" s="318"/>
      <c r="G74" s="318"/>
      <c r="H74" s="319">
        <v>0</v>
      </c>
      <c r="I74" s="319"/>
      <c r="J74" s="319"/>
      <c r="K74" s="16" t="s">
        <v>57</v>
      </c>
      <c r="L74" s="28">
        <v>10495365.9</v>
      </c>
      <c r="M74" s="18"/>
      <c r="N74" s="19">
        <v>0</v>
      </c>
    </row>
  </sheetData>
  <mergeCells count="148">
    <mergeCell ref="A74:D74"/>
    <mergeCell ref="E74:G74"/>
    <mergeCell ref="H74:J74"/>
    <mergeCell ref="K5:L6"/>
    <mergeCell ref="M5:N6"/>
    <mergeCell ref="F6:G6"/>
    <mergeCell ref="I6:J6"/>
    <mergeCell ref="A7:D7"/>
    <mergeCell ref="E7:J7"/>
    <mergeCell ref="A5:A6"/>
    <mergeCell ref="B5:B6"/>
    <mergeCell ref="C5:C6"/>
    <mergeCell ref="D5:D6"/>
    <mergeCell ref="E5:G5"/>
    <mergeCell ref="H5:J5"/>
    <mergeCell ref="F11:G11"/>
    <mergeCell ref="I11:J11"/>
    <mergeCell ref="F12:G12"/>
    <mergeCell ref="I12:J12"/>
    <mergeCell ref="F13:G13"/>
    <mergeCell ref="I13:J13"/>
    <mergeCell ref="F8:G8"/>
    <mergeCell ref="I8:J8"/>
    <mergeCell ref="F9:G9"/>
    <mergeCell ref="I9:J9"/>
    <mergeCell ref="F10:G10"/>
    <mergeCell ref="I10:J10"/>
    <mergeCell ref="F17:G17"/>
    <mergeCell ref="I17:J17"/>
    <mergeCell ref="F18:G18"/>
    <mergeCell ref="I18:J18"/>
    <mergeCell ref="F19:G19"/>
    <mergeCell ref="I19:J19"/>
    <mergeCell ref="F14:G14"/>
    <mergeCell ref="I14:J14"/>
    <mergeCell ref="F15:G15"/>
    <mergeCell ref="I15:J15"/>
    <mergeCell ref="F16:G16"/>
    <mergeCell ref="I16:J16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I64:J64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73:G73"/>
    <mergeCell ref="I73:J73"/>
    <mergeCell ref="B4:N4"/>
    <mergeCell ref="F71:G71"/>
    <mergeCell ref="I71:J71"/>
    <mergeCell ref="F72:G72"/>
    <mergeCell ref="I72:J72"/>
    <mergeCell ref="F68:G68"/>
    <mergeCell ref="I68:J68"/>
    <mergeCell ref="F69:G69"/>
    <mergeCell ref="I69:J69"/>
    <mergeCell ref="F70:G70"/>
    <mergeCell ref="I70:J70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</mergeCells>
  <pageMargins left="0.23622047244094491" right="0.23622047244094491" top="0.15748031496062992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O80"/>
  <sheetViews>
    <sheetView workbookViewId="0"/>
  </sheetViews>
  <sheetFormatPr defaultColWidth="7.875" defaultRowHeight="15.75" outlineLevelRow="1" x14ac:dyDescent="0.25"/>
  <cols>
    <col min="1" max="1" width="8.75" style="14" customWidth="1"/>
    <col min="2" max="4" width="14.875" style="14" customWidth="1"/>
    <col min="5" max="5" width="6.125" style="14" customWidth="1"/>
    <col min="6" max="6" width="3.5" style="14" customWidth="1"/>
    <col min="7" max="7" width="10.5" style="14" customWidth="1"/>
    <col min="8" max="8" width="6.125" style="14" customWidth="1"/>
    <col min="9" max="9" width="3.5" style="14" customWidth="1"/>
    <col min="10" max="10" width="10.5" style="14" customWidth="1"/>
    <col min="11" max="11" width="2.625" style="14" customWidth="1"/>
    <col min="12" max="12" width="12.25" style="14" customWidth="1"/>
    <col min="13" max="13" width="2.625" style="14" customWidth="1"/>
    <col min="14" max="14" width="12.25" style="14" customWidth="1"/>
  </cols>
  <sheetData>
    <row r="1" spans="1:15" ht="12.95" customHeight="1" x14ac:dyDescent="0.25">
      <c r="A1" s="13" t="s">
        <v>42</v>
      </c>
    </row>
    <row r="2" spans="1:15" ht="15.95" customHeight="1" x14ac:dyDescent="0.25">
      <c r="A2" s="15" t="s">
        <v>285</v>
      </c>
    </row>
    <row r="3" spans="1:15" ht="13.5" customHeight="1" x14ac:dyDescent="0.25">
      <c r="A3" s="14" t="s">
        <v>43</v>
      </c>
      <c r="B3" s="14" t="s">
        <v>44</v>
      </c>
    </row>
    <row r="4" spans="1:15" ht="15" customHeight="1" x14ac:dyDescent="0.25">
      <c r="A4" s="14" t="s">
        <v>45</v>
      </c>
      <c r="B4" s="14" t="s">
        <v>496</v>
      </c>
    </row>
    <row r="5" spans="1:15" ht="12.95" customHeight="1" x14ac:dyDescent="0.25">
      <c r="A5" s="305" t="s">
        <v>46</v>
      </c>
      <c r="B5" s="307" t="s">
        <v>47</v>
      </c>
      <c r="C5" s="307" t="s">
        <v>48</v>
      </c>
      <c r="D5" s="309" t="s">
        <v>49</v>
      </c>
      <c r="E5" s="307" t="s">
        <v>50</v>
      </c>
      <c r="F5" s="307"/>
      <c r="G5" s="307"/>
      <c r="H5" s="311" t="s">
        <v>51</v>
      </c>
      <c r="I5" s="311"/>
      <c r="J5" s="311"/>
      <c r="K5" s="307" t="s">
        <v>52</v>
      </c>
      <c r="L5" s="307"/>
      <c r="M5" s="307" t="s">
        <v>53</v>
      </c>
      <c r="N5" s="307"/>
    </row>
    <row r="6" spans="1:15" ht="12.95" customHeight="1" x14ac:dyDescent="0.25">
      <c r="A6" s="306"/>
      <c r="B6" s="308"/>
      <c r="C6" s="308"/>
      <c r="D6" s="310"/>
      <c r="E6" s="205" t="s">
        <v>54</v>
      </c>
      <c r="F6" s="315"/>
      <c r="G6" s="315"/>
      <c r="H6" s="206" t="s">
        <v>54</v>
      </c>
      <c r="I6" s="316"/>
      <c r="J6" s="316"/>
      <c r="K6" s="306"/>
      <c r="L6" s="314"/>
      <c r="M6" s="306"/>
      <c r="N6" s="314"/>
    </row>
    <row r="7" spans="1:15" ht="12" customHeight="1" x14ac:dyDescent="0.25">
      <c r="A7" s="303" t="s">
        <v>55</v>
      </c>
      <c r="B7" s="303"/>
      <c r="C7" s="303"/>
      <c r="D7" s="303"/>
      <c r="E7" s="304"/>
      <c r="F7" s="304"/>
      <c r="G7" s="304"/>
      <c r="H7" s="304"/>
      <c r="I7" s="304"/>
      <c r="J7" s="304"/>
      <c r="K7" s="16"/>
      <c r="L7" s="17"/>
      <c r="M7" s="18"/>
      <c r="N7" s="19">
        <v>0</v>
      </c>
    </row>
    <row r="8" spans="1:15" ht="95.1" customHeight="1" outlineLevel="1" x14ac:dyDescent="0.25">
      <c r="A8" s="20" t="s">
        <v>366</v>
      </c>
      <c r="B8" s="21" t="s">
        <v>497</v>
      </c>
      <c r="C8" s="21" t="s">
        <v>59</v>
      </c>
      <c r="D8" s="21" t="s">
        <v>498</v>
      </c>
      <c r="E8" s="22">
        <v>8310</v>
      </c>
      <c r="F8" s="312">
        <v>3376.47</v>
      </c>
      <c r="G8" s="312"/>
      <c r="H8" s="22">
        <v>3150</v>
      </c>
      <c r="I8" s="313" t="s">
        <v>56</v>
      </c>
      <c r="J8" s="313"/>
      <c r="K8" s="23" t="s">
        <v>57</v>
      </c>
      <c r="L8" s="207">
        <v>3376.47</v>
      </c>
      <c r="M8" s="25"/>
      <c r="N8" s="26"/>
      <c r="O8" s="27"/>
    </row>
    <row r="9" spans="1:15" ht="83.1" customHeight="1" outlineLevel="1" x14ac:dyDescent="0.25">
      <c r="A9" s="20" t="s">
        <v>366</v>
      </c>
      <c r="B9" s="21" t="s">
        <v>499</v>
      </c>
      <c r="C9" s="21" t="s">
        <v>59</v>
      </c>
      <c r="D9" s="21" t="s">
        <v>498</v>
      </c>
      <c r="E9" s="22">
        <v>8310</v>
      </c>
      <c r="F9" s="312">
        <v>6788.23</v>
      </c>
      <c r="G9" s="312"/>
      <c r="H9" s="22">
        <v>3150</v>
      </c>
      <c r="I9" s="313" t="s">
        <v>56</v>
      </c>
      <c r="J9" s="313"/>
      <c r="K9" s="23" t="s">
        <v>57</v>
      </c>
      <c r="L9" s="207">
        <v>10164.699999999999</v>
      </c>
      <c r="M9" s="25"/>
      <c r="N9" s="26"/>
      <c r="O9" s="27"/>
    </row>
    <row r="10" spans="1:15" ht="83.1" customHeight="1" outlineLevel="1" x14ac:dyDescent="0.25">
      <c r="A10" s="20" t="s">
        <v>366</v>
      </c>
      <c r="B10" s="21" t="s">
        <v>500</v>
      </c>
      <c r="C10" s="21" t="s">
        <v>59</v>
      </c>
      <c r="D10" s="21" t="s">
        <v>498</v>
      </c>
      <c r="E10" s="22">
        <v>8310</v>
      </c>
      <c r="F10" s="312">
        <v>7509.74</v>
      </c>
      <c r="G10" s="312"/>
      <c r="H10" s="22">
        <v>3150</v>
      </c>
      <c r="I10" s="313" t="s">
        <v>56</v>
      </c>
      <c r="J10" s="313"/>
      <c r="K10" s="23" t="s">
        <v>57</v>
      </c>
      <c r="L10" s="207">
        <v>17674.439999999999</v>
      </c>
      <c r="M10" s="25"/>
      <c r="N10" s="26"/>
      <c r="O10" s="27"/>
    </row>
    <row r="11" spans="1:15" ht="83.1" customHeight="1" outlineLevel="1" x14ac:dyDescent="0.25">
      <c r="A11" s="20" t="s">
        <v>366</v>
      </c>
      <c r="B11" s="21" t="s">
        <v>501</v>
      </c>
      <c r="C11" s="21" t="s">
        <v>59</v>
      </c>
      <c r="D11" s="21" t="s">
        <v>498</v>
      </c>
      <c r="E11" s="22">
        <v>8310</v>
      </c>
      <c r="F11" s="312">
        <v>5252.28</v>
      </c>
      <c r="G11" s="312"/>
      <c r="H11" s="22">
        <v>3150</v>
      </c>
      <c r="I11" s="313" t="s">
        <v>56</v>
      </c>
      <c r="J11" s="313"/>
      <c r="K11" s="23" t="s">
        <v>57</v>
      </c>
      <c r="L11" s="207">
        <v>22926.719999999998</v>
      </c>
      <c r="M11" s="25"/>
      <c r="N11" s="26"/>
      <c r="O11" s="27"/>
    </row>
    <row r="12" spans="1:15" ht="83.1" customHeight="1" outlineLevel="1" x14ac:dyDescent="0.25">
      <c r="A12" s="20" t="s">
        <v>366</v>
      </c>
      <c r="B12" s="21" t="s">
        <v>502</v>
      </c>
      <c r="C12" s="21" t="s">
        <v>59</v>
      </c>
      <c r="D12" s="21" t="s">
        <v>498</v>
      </c>
      <c r="E12" s="22">
        <v>8310</v>
      </c>
      <c r="F12" s="312">
        <v>9404.75</v>
      </c>
      <c r="G12" s="312"/>
      <c r="H12" s="22">
        <v>3150</v>
      </c>
      <c r="I12" s="313" t="s">
        <v>56</v>
      </c>
      <c r="J12" s="313"/>
      <c r="K12" s="23" t="s">
        <v>57</v>
      </c>
      <c r="L12" s="207">
        <v>32331.469999999998</v>
      </c>
      <c r="M12" s="25"/>
      <c r="N12" s="26"/>
      <c r="O12" s="27"/>
    </row>
    <row r="13" spans="1:15" ht="97.5" customHeight="1" outlineLevel="1" x14ac:dyDescent="0.25">
      <c r="A13" s="20" t="s">
        <v>366</v>
      </c>
      <c r="B13" s="21" t="s">
        <v>503</v>
      </c>
      <c r="C13" s="21" t="s">
        <v>59</v>
      </c>
      <c r="D13" s="21" t="s">
        <v>498</v>
      </c>
      <c r="E13" s="22">
        <v>8310</v>
      </c>
      <c r="F13" s="317">
        <v>8914.01</v>
      </c>
      <c r="G13" s="317"/>
      <c r="H13" s="22">
        <v>3150</v>
      </c>
      <c r="I13" s="313" t="s">
        <v>56</v>
      </c>
      <c r="J13" s="313"/>
      <c r="K13" s="23" t="s">
        <v>57</v>
      </c>
      <c r="L13" s="207">
        <v>41245.479999999996</v>
      </c>
      <c r="M13" s="25"/>
      <c r="N13" s="26"/>
      <c r="O13" s="27"/>
    </row>
    <row r="14" spans="1:15" ht="95.1" customHeight="1" outlineLevel="1" x14ac:dyDescent="0.25">
      <c r="A14" s="20" t="s">
        <v>287</v>
      </c>
      <c r="B14" s="21" t="s">
        <v>504</v>
      </c>
      <c r="C14" s="21" t="s">
        <v>59</v>
      </c>
      <c r="D14" s="21" t="s">
        <v>498</v>
      </c>
      <c r="E14" s="22">
        <v>8310</v>
      </c>
      <c r="F14" s="312">
        <v>5486.06</v>
      </c>
      <c r="G14" s="312"/>
      <c r="H14" s="22">
        <v>3150</v>
      </c>
      <c r="I14" s="313" t="s">
        <v>56</v>
      </c>
      <c r="J14" s="313"/>
      <c r="K14" s="23" t="s">
        <v>57</v>
      </c>
      <c r="L14" s="207">
        <v>46731.539999999994</v>
      </c>
      <c r="M14" s="25"/>
      <c r="N14" s="26"/>
      <c r="O14" s="27"/>
    </row>
    <row r="15" spans="1:15" ht="95.1" customHeight="1" outlineLevel="1" x14ac:dyDescent="0.25">
      <c r="A15" s="20" t="s">
        <v>287</v>
      </c>
      <c r="B15" s="21" t="s">
        <v>504</v>
      </c>
      <c r="C15" s="21" t="s">
        <v>59</v>
      </c>
      <c r="D15" s="21" t="s">
        <v>498</v>
      </c>
      <c r="E15" s="22">
        <v>8310</v>
      </c>
      <c r="F15" s="317">
        <v>234.44</v>
      </c>
      <c r="G15" s="317"/>
      <c r="H15" s="22">
        <v>3150</v>
      </c>
      <c r="I15" s="313" t="s">
        <v>56</v>
      </c>
      <c r="J15" s="313"/>
      <c r="K15" s="23" t="s">
        <v>57</v>
      </c>
      <c r="L15" s="207">
        <v>46965.979999999996</v>
      </c>
      <c r="M15" s="25"/>
      <c r="N15" s="26"/>
      <c r="O15" s="27"/>
    </row>
    <row r="16" spans="1:15" ht="83.1" customHeight="1" outlineLevel="1" x14ac:dyDescent="0.25">
      <c r="A16" s="20" t="s">
        <v>287</v>
      </c>
      <c r="B16" s="21" t="s">
        <v>505</v>
      </c>
      <c r="C16" s="21" t="s">
        <v>59</v>
      </c>
      <c r="D16" s="21" t="s">
        <v>498</v>
      </c>
      <c r="E16" s="22">
        <v>8310</v>
      </c>
      <c r="F16" s="312">
        <v>8801.01</v>
      </c>
      <c r="G16" s="312"/>
      <c r="H16" s="22">
        <v>3150</v>
      </c>
      <c r="I16" s="313" t="s">
        <v>56</v>
      </c>
      <c r="J16" s="313"/>
      <c r="K16" s="23" t="s">
        <v>57</v>
      </c>
      <c r="L16" s="207">
        <v>55766.99</v>
      </c>
      <c r="M16" s="25"/>
      <c r="N16" s="26"/>
      <c r="O16" s="27"/>
    </row>
    <row r="17" spans="1:15" ht="83.1" customHeight="1" outlineLevel="1" x14ac:dyDescent="0.25">
      <c r="A17" s="20" t="s">
        <v>287</v>
      </c>
      <c r="B17" s="21" t="s">
        <v>506</v>
      </c>
      <c r="C17" s="21" t="s">
        <v>59</v>
      </c>
      <c r="D17" s="21" t="s">
        <v>498</v>
      </c>
      <c r="E17" s="22">
        <v>8310</v>
      </c>
      <c r="F17" s="312">
        <v>7332.66</v>
      </c>
      <c r="G17" s="312"/>
      <c r="H17" s="22">
        <v>3150</v>
      </c>
      <c r="I17" s="313" t="s">
        <v>56</v>
      </c>
      <c r="J17" s="313"/>
      <c r="K17" s="23" t="s">
        <v>57</v>
      </c>
      <c r="L17" s="207">
        <v>63099.649999999994</v>
      </c>
      <c r="M17" s="25"/>
      <c r="N17" s="26"/>
      <c r="O17" s="27"/>
    </row>
    <row r="18" spans="1:15" ht="83.1" customHeight="1" outlineLevel="1" x14ac:dyDescent="0.25">
      <c r="A18" s="20" t="s">
        <v>287</v>
      </c>
      <c r="B18" s="21" t="s">
        <v>507</v>
      </c>
      <c r="C18" s="21" t="s">
        <v>59</v>
      </c>
      <c r="D18" s="21" t="s">
        <v>498</v>
      </c>
      <c r="E18" s="22">
        <v>8310</v>
      </c>
      <c r="F18" s="312">
        <v>8822.2999999999993</v>
      </c>
      <c r="G18" s="312"/>
      <c r="H18" s="22">
        <v>3150</v>
      </c>
      <c r="I18" s="313" t="s">
        <v>56</v>
      </c>
      <c r="J18" s="313"/>
      <c r="K18" s="23" t="s">
        <v>57</v>
      </c>
      <c r="L18" s="207">
        <v>71921.95</v>
      </c>
      <c r="M18" s="25"/>
      <c r="N18" s="26"/>
      <c r="O18" s="27"/>
    </row>
    <row r="19" spans="1:15" ht="83.1" customHeight="1" outlineLevel="1" x14ac:dyDescent="0.25">
      <c r="A19" s="20" t="s">
        <v>287</v>
      </c>
      <c r="B19" s="21" t="s">
        <v>508</v>
      </c>
      <c r="C19" s="21" t="s">
        <v>59</v>
      </c>
      <c r="D19" s="21" t="s">
        <v>498</v>
      </c>
      <c r="E19" s="22">
        <v>8310</v>
      </c>
      <c r="F19" s="317">
        <v>7557.03</v>
      </c>
      <c r="G19" s="317"/>
      <c r="H19" s="22">
        <v>3150</v>
      </c>
      <c r="I19" s="313" t="s">
        <v>56</v>
      </c>
      <c r="J19" s="313"/>
      <c r="K19" s="23" t="s">
        <v>57</v>
      </c>
      <c r="L19" s="207">
        <v>79478.98</v>
      </c>
      <c r="M19" s="25"/>
      <c r="N19" s="26"/>
      <c r="O19" s="27"/>
    </row>
    <row r="20" spans="1:15" ht="96.75" customHeight="1" outlineLevel="1" x14ac:dyDescent="0.25">
      <c r="A20" s="174">
        <v>44255</v>
      </c>
      <c r="B20" s="21" t="s">
        <v>509</v>
      </c>
      <c r="C20" s="21" t="s">
        <v>59</v>
      </c>
      <c r="D20" s="21" t="s">
        <v>498</v>
      </c>
      <c r="E20" s="22">
        <v>8310</v>
      </c>
      <c r="F20" s="312">
        <v>10219.540000000001</v>
      </c>
      <c r="G20" s="312"/>
      <c r="H20" s="22">
        <v>3150</v>
      </c>
      <c r="I20" s="313" t="s">
        <v>56</v>
      </c>
      <c r="J20" s="313"/>
      <c r="K20" s="23" t="s">
        <v>57</v>
      </c>
      <c r="L20" s="207">
        <v>89698.51999999999</v>
      </c>
      <c r="M20" s="25"/>
      <c r="N20" s="26"/>
      <c r="O20" s="27"/>
    </row>
    <row r="21" spans="1:15" ht="83.1" customHeight="1" outlineLevel="1" x14ac:dyDescent="0.25">
      <c r="A21" s="20" t="s">
        <v>304</v>
      </c>
      <c r="B21" s="21" t="s">
        <v>510</v>
      </c>
      <c r="C21" s="21" t="s">
        <v>59</v>
      </c>
      <c r="D21" s="21" t="s">
        <v>498</v>
      </c>
      <c r="E21" s="22">
        <v>8310</v>
      </c>
      <c r="F21" s="312">
        <v>9465.5499999999993</v>
      </c>
      <c r="G21" s="312"/>
      <c r="H21" s="22">
        <v>3150</v>
      </c>
      <c r="I21" s="313" t="s">
        <v>56</v>
      </c>
      <c r="J21" s="313"/>
      <c r="K21" s="23" t="s">
        <v>57</v>
      </c>
      <c r="L21" s="207">
        <v>99164.069999999992</v>
      </c>
      <c r="M21" s="25"/>
      <c r="N21" s="26"/>
      <c r="O21" s="27"/>
    </row>
    <row r="22" spans="1:15" ht="83.1" customHeight="1" outlineLevel="1" x14ac:dyDescent="0.25">
      <c r="A22" s="20" t="s">
        <v>304</v>
      </c>
      <c r="B22" s="21" t="s">
        <v>511</v>
      </c>
      <c r="C22" s="21" t="s">
        <v>59</v>
      </c>
      <c r="D22" s="21" t="s">
        <v>498</v>
      </c>
      <c r="E22" s="22">
        <v>8310</v>
      </c>
      <c r="F22" s="312">
        <v>7346.75</v>
      </c>
      <c r="G22" s="312"/>
      <c r="H22" s="22">
        <v>3150</v>
      </c>
      <c r="I22" s="313" t="s">
        <v>56</v>
      </c>
      <c r="J22" s="313"/>
      <c r="K22" s="23" t="s">
        <v>57</v>
      </c>
      <c r="L22" s="207">
        <v>106510.81999999999</v>
      </c>
      <c r="M22" s="25"/>
      <c r="N22" s="26"/>
      <c r="O22" s="27"/>
    </row>
    <row r="23" spans="1:15" ht="83.1" customHeight="1" outlineLevel="1" x14ac:dyDescent="0.25">
      <c r="A23" s="20" t="s">
        <v>304</v>
      </c>
      <c r="B23" s="21" t="s">
        <v>512</v>
      </c>
      <c r="C23" s="21" t="s">
        <v>59</v>
      </c>
      <c r="D23" s="21" t="s">
        <v>498</v>
      </c>
      <c r="E23" s="22">
        <v>8310</v>
      </c>
      <c r="F23" s="312">
        <v>11303.68</v>
      </c>
      <c r="G23" s="312"/>
      <c r="H23" s="22">
        <v>3150</v>
      </c>
      <c r="I23" s="313" t="s">
        <v>56</v>
      </c>
      <c r="J23" s="313"/>
      <c r="K23" s="23" t="s">
        <v>57</v>
      </c>
      <c r="L23" s="207">
        <v>117814.5</v>
      </c>
      <c r="M23" s="25"/>
      <c r="N23" s="26"/>
      <c r="O23" s="27"/>
    </row>
    <row r="24" spans="1:15" ht="83.1" customHeight="1" outlineLevel="1" x14ac:dyDescent="0.25">
      <c r="A24" s="20" t="s">
        <v>304</v>
      </c>
      <c r="B24" s="21" t="s">
        <v>513</v>
      </c>
      <c r="C24" s="21" t="s">
        <v>59</v>
      </c>
      <c r="D24" s="21" t="s">
        <v>498</v>
      </c>
      <c r="E24" s="22">
        <v>8310</v>
      </c>
      <c r="F24" s="317">
        <v>7346.04</v>
      </c>
      <c r="G24" s="317"/>
      <c r="H24" s="22">
        <v>3150</v>
      </c>
      <c r="I24" s="313" t="s">
        <v>56</v>
      </c>
      <c r="J24" s="313"/>
      <c r="K24" s="23" t="s">
        <v>57</v>
      </c>
      <c r="L24" s="207">
        <v>125160.54</v>
      </c>
      <c r="M24" s="25"/>
      <c r="N24" s="26"/>
      <c r="O24" s="27"/>
    </row>
    <row r="25" spans="1:15" ht="95.1" customHeight="1" outlineLevel="1" x14ac:dyDescent="0.25">
      <c r="A25" s="174">
        <v>44286</v>
      </c>
      <c r="B25" s="21" t="s">
        <v>514</v>
      </c>
      <c r="C25" s="21" t="s">
        <v>59</v>
      </c>
      <c r="D25" s="21" t="s">
        <v>498</v>
      </c>
      <c r="E25" s="22">
        <v>8310</v>
      </c>
      <c r="F25" s="312">
        <v>9999.7800000000007</v>
      </c>
      <c r="G25" s="312"/>
      <c r="H25" s="22">
        <v>3150</v>
      </c>
      <c r="I25" s="313" t="s">
        <v>56</v>
      </c>
      <c r="J25" s="313"/>
      <c r="K25" s="23" t="s">
        <v>57</v>
      </c>
      <c r="L25" s="207">
        <v>135160.32000000001</v>
      </c>
      <c r="M25" s="25"/>
      <c r="N25" s="26"/>
      <c r="O25" s="27"/>
    </row>
    <row r="26" spans="1:15" ht="83.1" customHeight="1" outlineLevel="1" x14ac:dyDescent="0.25">
      <c r="A26" s="20" t="s">
        <v>307</v>
      </c>
      <c r="B26" s="21" t="s">
        <v>515</v>
      </c>
      <c r="C26" s="21" t="s">
        <v>59</v>
      </c>
      <c r="D26" s="21" t="s">
        <v>498</v>
      </c>
      <c r="E26" s="22">
        <v>8310</v>
      </c>
      <c r="F26" s="317">
        <v>9149.7999999999993</v>
      </c>
      <c r="G26" s="317"/>
      <c r="H26" s="22">
        <v>3150</v>
      </c>
      <c r="I26" s="313" t="s">
        <v>56</v>
      </c>
      <c r="J26" s="313"/>
      <c r="K26" s="23" t="s">
        <v>57</v>
      </c>
      <c r="L26" s="207">
        <v>144310.12</v>
      </c>
      <c r="M26" s="25"/>
      <c r="N26" s="26"/>
      <c r="O26" s="27"/>
    </row>
    <row r="27" spans="1:15" ht="83.1" customHeight="1" outlineLevel="1" x14ac:dyDescent="0.25">
      <c r="A27" s="20" t="s">
        <v>307</v>
      </c>
      <c r="B27" s="21" t="s">
        <v>516</v>
      </c>
      <c r="C27" s="21" t="s">
        <v>59</v>
      </c>
      <c r="D27" s="21" t="s">
        <v>498</v>
      </c>
      <c r="E27" s="22">
        <v>8310</v>
      </c>
      <c r="F27" s="312">
        <v>8339.82</v>
      </c>
      <c r="G27" s="312"/>
      <c r="H27" s="22">
        <v>3150</v>
      </c>
      <c r="I27" s="313" t="s">
        <v>56</v>
      </c>
      <c r="J27" s="313"/>
      <c r="K27" s="23" t="s">
        <v>57</v>
      </c>
      <c r="L27" s="207">
        <v>152649.94</v>
      </c>
      <c r="M27" s="25"/>
      <c r="N27" s="26"/>
      <c r="O27" s="27"/>
    </row>
    <row r="28" spans="1:15" ht="83.1" customHeight="1" outlineLevel="1" x14ac:dyDescent="0.25">
      <c r="A28" s="20" t="s">
        <v>307</v>
      </c>
      <c r="B28" s="21" t="s">
        <v>517</v>
      </c>
      <c r="C28" s="21" t="s">
        <v>59</v>
      </c>
      <c r="D28" s="21" t="s">
        <v>498</v>
      </c>
      <c r="E28" s="22">
        <v>8310</v>
      </c>
      <c r="F28" s="312">
        <v>8339.94</v>
      </c>
      <c r="G28" s="312"/>
      <c r="H28" s="22">
        <v>3150</v>
      </c>
      <c r="I28" s="313" t="s">
        <v>56</v>
      </c>
      <c r="J28" s="313"/>
      <c r="K28" s="23" t="s">
        <v>57</v>
      </c>
      <c r="L28" s="207">
        <v>160989.88</v>
      </c>
      <c r="M28" s="25"/>
      <c r="N28" s="26"/>
      <c r="O28" s="27"/>
    </row>
    <row r="29" spans="1:15" ht="83.1" customHeight="1" outlineLevel="1" x14ac:dyDescent="0.25">
      <c r="A29" s="20" t="s">
        <v>307</v>
      </c>
      <c r="B29" s="21" t="s">
        <v>518</v>
      </c>
      <c r="C29" s="21" t="s">
        <v>59</v>
      </c>
      <c r="D29" s="21" t="s">
        <v>498</v>
      </c>
      <c r="E29" s="22">
        <v>8310</v>
      </c>
      <c r="F29" s="312">
        <v>7402.6</v>
      </c>
      <c r="G29" s="312"/>
      <c r="H29" s="22">
        <v>3150</v>
      </c>
      <c r="I29" s="313" t="s">
        <v>56</v>
      </c>
      <c r="J29" s="313"/>
      <c r="K29" s="23" t="s">
        <v>57</v>
      </c>
      <c r="L29" s="207">
        <v>168392.48</v>
      </c>
      <c r="M29" s="25"/>
      <c r="N29" s="26"/>
      <c r="O29" s="27"/>
    </row>
    <row r="30" spans="1:15" ht="96" customHeight="1" outlineLevel="1" x14ac:dyDescent="0.25">
      <c r="A30" s="20" t="s">
        <v>307</v>
      </c>
      <c r="B30" s="21" t="s">
        <v>519</v>
      </c>
      <c r="C30" s="21" t="s">
        <v>59</v>
      </c>
      <c r="D30" s="21" t="s">
        <v>498</v>
      </c>
      <c r="E30" s="22">
        <v>8310</v>
      </c>
      <c r="F30" s="317">
        <v>9747.85</v>
      </c>
      <c r="G30" s="317"/>
      <c r="H30" s="22">
        <v>3150</v>
      </c>
      <c r="I30" s="313" t="s">
        <v>56</v>
      </c>
      <c r="J30" s="313"/>
      <c r="K30" s="23" t="s">
        <v>57</v>
      </c>
      <c r="L30" s="207">
        <v>178140.33000000002</v>
      </c>
      <c r="M30" s="25"/>
      <c r="N30" s="26"/>
      <c r="O30" s="27"/>
    </row>
    <row r="31" spans="1:15" ht="83.1" customHeight="1" outlineLevel="1" x14ac:dyDescent="0.25">
      <c r="A31" s="20" t="s">
        <v>313</v>
      </c>
      <c r="B31" s="21" t="s">
        <v>520</v>
      </c>
      <c r="C31" s="21" t="s">
        <v>59</v>
      </c>
      <c r="D31" s="21" t="s">
        <v>498</v>
      </c>
      <c r="E31" s="22">
        <v>8310</v>
      </c>
      <c r="F31" s="312">
        <v>8170.63</v>
      </c>
      <c r="G31" s="312"/>
      <c r="H31" s="22">
        <v>3150</v>
      </c>
      <c r="I31" s="313" t="s">
        <v>56</v>
      </c>
      <c r="J31" s="313"/>
      <c r="K31" s="23" t="s">
        <v>57</v>
      </c>
      <c r="L31" s="207">
        <v>186310.96000000002</v>
      </c>
      <c r="M31" s="25"/>
      <c r="N31" s="26"/>
      <c r="O31" s="27"/>
    </row>
    <row r="32" spans="1:15" ht="83.1" customHeight="1" outlineLevel="1" x14ac:dyDescent="0.25">
      <c r="A32" s="20" t="s">
        <v>313</v>
      </c>
      <c r="B32" s="21" t="s">
        <v>521</v>
      </c>
      <c r="C32" s="21" t="s">
        <v>59</v>
      </c>
      <c r="D32" s="21" t="s">
        <v>498</v>
      </c>
      <c r="E32" s="22">
        <v>8310</v>
      </c>
      <c r="F32" s="312">
        <v>7822.63</v>
      </c>
      <c r="G32" s="312"/>
      <c r="H32" s="22">
        <v>3150</v>
      </c>
      <c r="I32" s="313" t="s">
        <v>56</v>
      </c>
      <c r="J32" s="313"/>
      <c r="K32" s="23" t="s">
        <v>57</v>
      </c>
      <c r="L32" s="207">
        <v>194133.59000000003</v>
      </c>
      <c r="M32" s="25"/>
      <c r="N32" s="26"/>
      <c r="O32" s="27"/>
    </row>
    <row r="33" spans="1:15" ht="83.1" customHeight="1" outlineLevel="1" x14ac:dyDescent="0.25">
      <c r="A33" s="20" t="s">
        <v>313</v>
      </c>
      <c r="B33" s="21" t="s">
        <v>522</v>
      </c>
      <c r="C33" s="21" t="s">
        <v>59</v>
      </c>
      <c r="D33" s="21" t="s">
        <v>498</v>
      </c>
      <c r="E33" s="22">
        <v>8310</v>
      </c>
      <c r="F33" s="312">
        <v>7835.45</v>
      </c>
      <c r="G33" s="312"/>
      <c r="H33" s="22">
        <v>3150</v>
      </c>
      <c r="I33" s="313" t="s">
        <v>56</v>
      </c>
      <c r="J33" s="313"/>
      <c r="K33" s="23" t="s">
        <v>57</v>
      </c>
      <c r="L33" s="207">
        <v>201969.04000000004</v>
      </c>
      <c r="M33" s="25"/>
      <c r="N33" s="26"/>
      <c r="O33" s="27"/>
    </row>
    <row r="34" spans="1:15" ht="83.1" customHeight="1" outlineLevel="1" x14ac:dyDescent="0.25">
      <c r="A34" s="20" t="s">
        <v>313</v>
      </c>
      <c r="B34" s="21" t="s">
        <v>523</v>
      </c>
      <c r="C34" s="21" t="s">
        <v>59</v>
      </c>
      <c r="D34" s="21" t="s">
        <v>498</v>
      </c>
      <c r="E34" s="22">
        <v>8310</v>
      </c>
      <c r="F34" s="317">
        <v>6065.45</v>
      </c>
      <c r="G34" s="317"/>
      <c r="H34" s="22">
        <v>3150</v>
      </c>
      <c r="I34" s="313" t="s">
        <v>56</v>
      </c>
      <c r="J34" s="313"/>
      <c r="K34" s="23" t="s">
        <v>57</v>
      </c>
      <c r="L34" s="207">
        <v>208034.49000000005</v>
      </c>
      <c r="M34" s="25"/>
      <c r="N34" s="26"/>
      <c r="O34" s="27"/>
    </row>
    <row r="35" spans="1:15" ht="95.1" customHeight="1" outlineLevel="1" x14ac:dyDescent="0.25">
      <c r="A35" s="20" t="s">
        <v>313</v>
      </c>
      <c r="B35" s="21" t="s">
        <v>524</v>
      </c>
      <c r="C35" s="21" t="s">
        <v>59</v>
      </c>
      <c r="D35" s="21" t="s">
        <v>498</v>
      </c>
      <c r="E35" s="22">
        <v>8310</v>
      </c>
      <c r="F35" s="312">
        <v>7231.82</v>
      </c>
      <c r="G35" s="312"/>
      <c r="H35" s="22">
        <v>3150</v>
      </c>
      <c r="I35" s="313" t="s">
        <v>56</v>
      </c>
      <c r="J35" s="313"/>
      <c r="K35" s="23" t="s">
        <v>57</v>
      </c>
      <c r="L35" s="207">
        <v>215266.31000000006</v>
      </c>
      <c r="M35" s="25"/>
      <c r="N35" s="26"/>
      <c r="O35" s="27"/>
    </row>
    <row r="36" spans="1:15" ht="83.1" customHeight="1" outlineLevel="1" x14ac:dyDescent="0.25">
      <c r="A36" s="20" t="s">
        <v>322</v>
      </c>
      <c r="B36" s="21" t="s">
        <v>525</v>
      </c>
      <c r="C36" s="21" t="s">
        <v>59</v>
      </c>
      <c r="D36" s="21" t="s">
        <v>498</v>
      </c>
      <c r="E36" s="22">
        <v>8310</v>
      </c>
      <c r="F36" s="312">
        <v>17684.150000000001</v>
      </c>
      <c r="G36" s="312"/>
      <c r="H36" s="22">
        <v>3150</v>
      </c>
      <c r="I36" s="313" t="s">
        <v>56</v>
      </c>
      <c r="J36" s="313"/>
      <c r="K36" s="23" t="s">
        <v>57</v>
      </c>
      <c r="L36" s="207">
        <v>232950.46000000005</v>
      </c>
      <c r="M36" s="25"/>
      <c r="N36" s="26"/>
      <c r="O36" s="27"/>
    </row>
    <row r="37" spans="1:15" ht="83.1" customHeight="1" outlineLevel="1" x14ac:dyDescent="0.25">
      <c r="A37" s="20" t="s">
        <v>322</v>
      </c>
      <c r="B37" s="21" t="s">
        <v>526</v>
      </c>
      <c r="C37" s="21" t="s">
        <v>59</v>
      </c>
      <c r="D37" s="21" t="s">
        <v>498</v>
      </c>
      <c r="E37" s="22">
        <v>8310</v>
      </c>
      <c r="F37" s="312">
        <v>10626.48</v>
      </c>
      <c r="G37" s="312"/>
      <c r="H37" s="22">
        <v>3150</v>
      </c>
      <c r="I37" s="313" t="s">
        <v>56</v>
      </c>
      <c r="J37" s="313"/>
      <c r="K37" s="23" t="s">
        <v>57</v>
      </c>
      <c r="L37" s="207">
        <v>243576.94000000006</v>
      </c>
      <c r="M37" s="25"/>
      <c r="N37" s="26"/>
      <c r="O37" s="27"/>
    </row>
    <row r="38" spans="1:15" ht="83.1" customHeight="1" outlineLevel="1" x14ac:dyDescent="0.25">
      <c r="A38" s="20" t="s">
        <v>322</v>
      </c>
      <c r="B38" s="21" t="s">
        <v>527</v>
      </c>
      <c r="C38" s="21" t="s">
        <v>59</v>
      </c>
      <c r="D38" s="21" t="s">
        <v>498</v>
      </c>
      <c r="E38" s="22">
        <v>8310</v>
      </c>
      <c r="F38" s="312">
        <v>8748.44</v>
      </c>
      <c r="G38" s="312"/>
      <c r="H38" s="22">
        <v>3150</v>
      </c>
      <c r="I38" s="313" t="s">
        <v>56</v>
      </c>
      <c r="J38" s="313"/>
      <c r="K38" s="23" t="s">
        <v>57</v>
      </c>
      <c r="L38" s="207">
        <v>252325.38000000006</v>
      </c>
      <c r="M38" s="25"/>
      <c r="N38" s="26"/>
      <c r="O38" s="27"/>
    </row>
    <row r="39" spans="1:15" ht="83.1" customHeight="1" outlineLevel="1" x14ac:dyDescent="0.25">
      <c r="A39" s="20" t="s">
        <v>322</v>
      </c>
      <c r="B39" s="21" t="s">
        <v>528</v>
      </c>
      <c r="C39" s="21" t="s">
        <v>59</v>
      </c>
      <c r="D39" s="21" t="s">
        <v>498</v>
      </c>
      <c r="E39" s="22">
        <v>8310</v>
      </c>
      <c r="F39" s="317">
        <v>13897.23</v>
      </c>
      <c r="G39" s="317"/>
      <c r="H39" s="22">
        <v>3150</v>
      </c>
      <c r="I39" s="313" t="s">
        <v>56</v>
      </c>
      <c r="J39" s="313"/>
      <c r="K39" s="23" t="s">
        <v>57</v>
      </c>
      <c r="L39" s="207">
        <v>266222.61000000004</v>
      </c>
      <c r="M39" s="25"/>
      <c r="N39" s="26"/>
      <c r="O39" s="27"/>
    </row>
    <row r="40" spans="1:15" ht="95.1" customHeight="1" outlineLevel="1" x14ac:dyDescent="0.25">
      <c r="A40" s="20" t="s">
        <v>322</v>
      </c>
      <c r="B40" s="21" t="s">
        <v>529</v>
      </c>
      <c r="C40" s="21" t="s">
        <v>59</v>
      </c>
      <c r="D40" s="21" t="s">
        <v>498</v>
      </c>
      <c r="E40" s="22">
        <v>8310</v>
      </c>
      <c r="F40" s="312">
        <v>9756.49</v>
      </c>
      <c r="G40" s="312"/>
      <c r="H40" s="22">
        <v>3150</v>
      </c>
      <c r="I40" s="313" t="s">
        <v>56</v>
      </c>
      <c r="J40" s="313"/>
      <c r="K40" s="23" t="s">
        <v>57</v>
      </c>
      <c r="L40" s="207">
        <v>275979.10000000003</v>
      </c>
      <c r="M40" s="25"/>
      <c r="N40" s="26"/>
      <c r="O40" s="27"/>
    </row>
    <row r="41" spans="1:15" ht="95.1" customHeight="1" outlineLevel="1" x14ac:dyDescent="0.25">
      <c r="A41" s="20" t="s">
        <v>332</v>
      </c>
      <c r="B41" s="21" t="s">
        <v>530</v>
      </c>
      <c r="C41" s="21" t="s">
        <v>59</v>
      </c>
      <c r="D41" s="21" t="s">
        <v>498</v>
      </c>
      <c r="E41" s="22">
        <v>8310</v>
      </c>
      <c r="F41" s="312">
        <v>7361.29</v>
      </c>
      <c r="G41" s="312"/>
      <c r="H41" s="22">
        <v>3150</v>
      </c>
      <c r="I41" s="313" t="s">
        <v>56</v>
      </c>
      <c r="J41" s="313"/>
      <c r="K41" s="23" t="s">
        <v>57</v>
      </c>
      <c r="L41" s="207">
        <v>283340.39</v>
      </c>
      <c r="M41" s="25"/>
      <c r="N41" s="26"/>
      <c r="O41" s="27"/>
    </row>
    <row r="42" spans="1:15" ht="83.1" customHeight="1" outlineLevel="1" x14ac:dyDescent="0.25">
      <c r="A42" s="20" t="s">
        <v>332</v>
      </c>
      <c r="B42" s="21" t="s">
        <v>531</v>
      </c>
      <c r="C42" s="21" t="s">
        <v>59</v>
      </c>
      <c r="D42" s="21" t="s">
        <v>498</v>
      </c>
      <c r="E42" s="22">
        <v>8310</v>
      </c>
      <c r="F42" s="312">
        <v>5194.12</v>
      </c>
      <c r="G42" s="312"/>
      <c r="H42" s="22">
        <v>3150</v>
      </c>
      <c r="I42" s="313" t="s">
        <v>56</v>
      </c>
      <c r="J42" s="313"/>
      <c r="K42" s="23" t="s">
        <v>57</v>
      </c>
      <c r="L42" s="207">
        <v>288534.51</v>
      </c>
      <c r="M42" s="25"/>
      <c r="N42" s="26"/>
      <c r="O42" s="27"/>
    </row>
    <row r="43" spans="1:15" ht="83.1" customHeight="1" outlineLevel="1" x14ac:dyDescent="0.25">
      <c r="A43" s="20" t="s">
        <v>332</v>
      </c>
      <c r="B43" s="21" t="s">
        <v>532</v>
      </c>
      <c r="C43" s="21" t="s">
        <v>59</v>
      </c>
      <c r="D43" s="21" t="s">
        <v>498</v>
      </c>
      <c r="E43" s="22">
        <v>8310</v>
      </c>
      <c r="F43" s="312">
        <v>8578.68</v>
      </c>
      <c r="G43" s="312"/>
      <c r="H43" s="22">
        <v>3150</v>
      </c>
      <c r="I43" s="313" t="s">
        <v>56</v>
      </c>
      <c r="J43" s="313"/>
      <c r="K43" s="23" t="s">
        <v>57</v>
      </c>
      <c r="L43" s="207">
        <v>297113.19</v>
      </c>
      <c r="M43" s="25"/>
      <c r="N43" s="26"/>
      <c r="O43" s="27"/>
    </row>
    <row r="44" spans="1:15" ht="83.1" customHeight="1" outlineLevel="1" x14ac:dyDescent="0.25">
      <c r="A44" s="20" t="s">
        <v>332</v>
      </c>
      <c r="B44" s="21" t="s">
        <v>533</v>
      </c>
      <c r="C44" s="21" t="s">
        <v>59</v>
      </c>
      <c r="D44" s="21" t="s">
        <v>498</v>
      </c>
      <c r="E44" s="22">
        <v>8310</v>
      </c>
      <c r="F44" s="317">
        <v>3438.75</v>
      </c>
      <c r="G44" s="317"/>
      <c r="H44" s="22">
        <v>3150</v>
      </c>
      <c r="I44" s="313" t="s">
        <v>56</v>
      </c>
      <c r="J44" s="313"/>
      <c r="K44" s="23" t="s">
        <v>57</v>
      </c>
      <c r="L44" s="207">
        <v>300551.94</v>
      </c>
      <c r="M44" s="25"/>
      <c r="N44" s="26"/>
      <c r="O44" s="27"/>
    </row>
    <row r="45" spans="1:15" ht="83.1" customHeight="1" outlineLevel="1" x14ac:dyDescent="0.25">
      <c r="A45" s="20" t="s">
        <v>332</v>
      </c>
      <c r="B45" s="21" t="s">
        <v>534</v>
      </c>
      <c r="C45" s="21" t="s">
        <v>59</v>
      </c>
      <c r="D45" s="21" t="s">
        <v>498</v>
      </c>
      <c r="E45" s="22">
        <v>8310</v>
      </c>
      <c r="F45" s="312">
        <v>8299.73</v>
      </c>
      <c r="G45" s="312"/>
      <c r="H45" s="22">
        <v>3150</v>
      </c>
      <c r="I45" s="313" t="s">
        <v>56</v>
      </c>
      <c r="J45" s="313"/>
      <c r="K45" s="23" t="s">
        <v>57</v>
      </c>
      <c r="L45" s="207">
        <v>308851.67</v>
      </c>
      <c r="M45" s="25"/>
      <c r="N45" s="26"/>
      <c r="O45" s="27"/>
    </row>
    <row r="46" spans="1:15" ht="95.1" customHeight="1" outlineLevel="1" x14ac:dyDescent="0.25">
      <c r="A46" s="20" t="s">
        <v>332</v>
      </c>
      <c r="B46" s="21" t="s">
        <v>535</v>
      </c>
      <c r="C46" s="21" t="s">
        <v>59</v>
      </c>
      <c r="D46" s="21" t="s">
        <v>498</v>
      </c>
      <c r="E46" s="22">
        <v>8310</v>
      </c>
      <c r="F46" s="317">
        <v>13515.01</v>
      </c>
      <c r="G46" s="317"/>
      <c r="H46" s="22">
        <v>3150</v>
      </c>
      <c r="I46" s="313" t="s">
        <v>56</v>
      </c>
      <c r="J46" s="313"/>
      <c r="K46" s="23" t="s">
        <v>57</v>
      </c>
      <c r="L46" s="207">
        <v>322366.68</v>
      </c>
      <c r="M46" s="25"/>
      <c r="N46" s="26"/>
      <c r="O46" s="27"/>
    </row>
    <row r="47" spans="1:15" ht="95.1" customHeight="1" outlineLevel="1" x14ac:dyDescent="0.25">
      <c r="A47" s="20" t="s">
        <v>336</v>
      </c>
      <c r="B47" s="21" t="s">
        <v>536</v>
      </c>
      <c r="C47" s="21" t="s">
        <v>59</v>
      </c>
      <c r="D47" s="21" t="s">
        <v>498</v>
      </c>
      <c r="E47" s="22">
        <v>8310</v>
      </c>
      <c r="F47" s="312">
        <v>8510.2900000000009</v>
      </c>
      <c r="G47" s="312"/>
      <c r="H47" s="22">
        <v>3150</v>
      </c>
      <c r="I47" s="313" t="s">
        <v>56</v>
      </c>
      <c r="J47" s="313"/>
      <c r="K47" s="23" t="s">
        <v>57</v>
      </c>
      <c r="L47" s="207">
        <v>330876.96999999997</v>
      </c>
      <c r="M47" s="25"/>
      <c r="N47" s="26"/>
      <c r="O47" s="27"/>
    </row>
    <row r="48" spans="1:15" ht="95.1" customHeight="1" outlineLevel="1" x14ac:dyDescent="0.25">
      <c r="A48" s="20" t="s">
        <v>336</v>
      </c>
      <c r="B48" s="21" t="s">
        <v>536</v>
      </c>
      <c r="C48" s="21" t="s">
        <v>59</v>
      </c>
      <c r="D48" s="21" t="s">
        <v>498</v>
      </c>
      <c r="E48" s="22">
        <v>8310</v>
      </c>
      <c r="F48" s="317">
        <v>328.23</v>
      </c>
      <c r="G48" s="317"/>
      <c r="H48" s="22">
        <v>3150</v>
      </c>
      <c r="I48" s="313" t="s">
        <v>56</v>
      </c>
      <c r="J48" s="313"/>
      <c r="K48" s="23" t="s">
        <v>57</v>
      </c>
      <c r="L48" s="207">
        <v>331205.19999999995</v>
      </c>
      <c r="M48" s="25"/>
      <c r="N48" s="26"/>
      <c r="O48" s="27"/>
    </row>
    <row r="49" spans="1:15" ht="83.1" customHeight="1" outlineLevel="1" x14ac:dyDescent="0.25">
      <c r="A49" s="20" t="s">
        <v>336</v>
      </c>
      <c r="B49" s="21" t="s">
        <v>537</v>
      </c>
      <c r="C49" s="21" t="s">
        <v>59</v>
      </c>
      <c r="D49" s="21" t="s">
        <v>498</v>
      </c>
      <c r="E49" s="22">
        <v>8310</v>
      </c>
      <c r="F49" s="312">
        <v>9080.51</v>
      </c>
      <c r="G49" s="312"/>
      <c r="H49" s="22">
        <v>3150</v>
      </c>
      <c r="I49" s="313" t="s">
        <v>56</v>
      </c>
      <c r="J49" s="313"/>
      <c r="K49" s="23" t="s">
        <v>57</v>
      </c>
      <c r="L49" s="207">
        <v>340285.70999999996</v>
      </c>
      <c r="M49" s="25"/>
      <c r="N49" s="26"/>
      <c r="O49" s="27"/>
    </row>
    <row r="50" spans="1:15" ht="83.1" customHeight="1" outlineLevel="1" x14ac:dyDescent="0.25">
      <c r="A50" s="20" t="s">
        <v>336</v>
      </c>
      <c r="B50" s="21" t="s">
        <v>537</v>
      </c>
      <c r="C50" s="21" t="s">
        <v>59</v>
      </c>
      <c r="D50" s="21" t="s">
        <v>498</v>
      </c>
      <c r="E50" s="22">
        <v>8310</v>
      </c>
      <c r="F50" s="317">
        <v>328.21</v>
      </c>
      <c r="G50" s="317"/>
      <c r="H50" s="22">
        <v>3150</v>
      </c>
      <c r="I50" s="313" t="s">
        <v>56</v>
      </c>
      <c r="J50" s="313"/>
      <c r="K50" s="23" t="s">
        <v>57</v>
      </c>
      <c r="L50" s="207">
        <v>340613.92</v>
      </c>
      <c r="M50" s="25"/>
      <c r="N50" s="26"/>
      <c r="O50" s="27"/>
    </row>
    <row r="51" spans="1:15" ht="83.1" customHeight="1" outlineLevel="1" x14ac:dyDescent="0.25">
      <c r="A51" s="20" t="s">
        <v>336</v>
      </c>
      <c r="B51" s="21" t="s">
        <v>538</v>
      </c>
      <c r="C51" s="21" t="s">
        <v>59</v>
      </c>
      <c r="D51" s="21" t="s">
        <v>498</v>
      </c>
      <c r="E51" s="22">
        <v>8310</v>
      </c>
      <c r="F51" s="312">
        <v>12728.22</v>
      </c>
      <c r="G51" s="312"/>
      <c r="H51" s="22">
        <v>3150</v>
      </c>
      <c r="I51" s="313" t="s">
        <v>56</v>
      </c>
      <c r="J51" s="313"/>
      <c r="K51" s="23" t="s">
        <v>57</v>
      </c>
      <c r="L51" s="207">
        <v>353342.13999999996</v>
      </c>
      <c r="M51" s="25"/>
      <c r="N51" s="26"/>
      <c r="O51" s="27"/>
    </row>
    <row r="52" spans="1:15" ht="94.5" customHeight="1" outlineLevel="1" x14ac:dyDescent="0.25">
      <c r="A52" s="20" t="s">
        <v>336</v>
      </c>
      <c r="B52" s="21" t="s">
        <v>539</v>
      </c>
      <c r="C52" s="21" t="s">
        <v>59</v>
      </c>
      <c r="D52" s="21" t="s">
        <v>498</v>
      </c>
      <c r="E52" s="22">
        <v>8310</v>
      </c>
      <c r="F52" s="317">
        <v>2423.02</v>
      </c>
      <c r="G52" s="317"/>
      <c r="H52" s="22">
        <v>3150</v>
      </c>
      <c r="I52" s="313" t="s">
        <v>56</v>
      </c>
      <c r="J52" s="313"/>
      <c r="K52" s="23" t="s">
        <v>57</v>
      </c>
      <c r="L52" s="207">
        <v>355765.16</v>
      </c>
      <c r="M52" s="25"/>
      <c r="N52" s="26"/>
      <c r="O52" s="27"/>
    </row>
    <row r="53" spans="1:15" ht="83.1" customHeight="1" outlineLevel="1" x14ac:dyDescent="0.25">
      <c r="A53" s="20" t="s">
        <v>336</v>
      </c>
      <c r="B53" s="21" t="s">
        <v>540</v>
      </c>
      <c r="C53" s="21" t="s">
        <v>59</v>
      </c>
      <c r="D53" s="21" t="s">
        <v>498</v>
      </c>
      <c r="E53" s="22">
        <v>8310</v>
      </c>
      <c r="F53" s="312">
        <v>10951.57</v>
      </c>
      <c r="G53" s="312"/>
      <c r="H53" s="22">
        <v>3150</v>
      </c>
      <c r="I53" s="313" t="s">
        <v>56</v>
      </c>
      <c r="J53" s="313"/>
      <c r="K53" s="23" t="s">
        <v>57</v>
      </c>
      <c r="L53" s="207">
        <v>366716.73</v>
      </c>
      <c r="M53" s="25"/>
      <c r="N53" s="26"/>
      <c r="O53" s="27"/>
    </row>
    <row r="54" spans="1:15" ht="83.1" customHeight="1" outlineLevel="1" x14ac:dyDescent="0.25">
      <c r="A54" s="20" t="s">
        <v>336</v>
      </c>
      <c r="B54" s="21" t="s">
        <v>541</v>
      </c>
      <c r="C54" s="21" t="s">
        <v>59</v>
      </c>
      <c r="D54" s="21" t="s">
        <v>498</v>
      </c>
      <c r="E54" s="22">
        <v>8310</v>
      </c>
      <c r="F54" s="317">
        <v>7471.31</v>
      </c>
      <c r="G54" s="317"/>
      <c r="H54" s="22">
        <v>3150</v>
      </c>
      <c r="I54" s="313" t="s">
        <v>56</v>
      </c>
      <c r="J54" s="313"/>
      <c r="K54" s="23" t="s">
        <v>57</v>
      </c>
      <c r="L54" s="207">
        <v>374188.04</v>
      </c>
      <c r="M54" s="25"/>
      <c r="N54" s="26"/>
      <c r="O54" s="27"/>
    </row>
    <row r="55" spans="1:15" ht="95.1" customHeight="1" outlineLevel="1" x14ac:dyDescent="0.25">
      <c r="A55" s="20" t="s">
        <v>339</v>
      </c>
      <c r="B55" s="21" t="s">
        <v>542</v>
      </c>
      <c r="C55" s="21" t="s">
        <v>59</v>
      </c>
      <c r="D55" s="21" t="s">
        <v>498</v>
      </c>
      <c r="E55" s="22">
        <v>8310</v>
      </c>
      <c r="F55" s="312">
        <v>8407.8799999999992</v>
      </c>
      <c r="G55" s="312"/>
      <c r="H55" s="22">
        <v>3150</v>
      </c>
      <c r="I55" s="313" t="s">
        <v>56</v>
      </c>
      <c r="J55" s="313"/>
      <c r="K55" s="23" t="s">
        <v>57</v>
      </c>
      <c r="L55" s="207">
        <v>382595.92</v>
      </c>
      <c r="M55" s="25"/>
      <c r="N55" s="26"/>
      <c r="O55" s="27"/>
    </row>
    <row r="56" spans="1:15" ht="95.1" customHeight="1" outlineLevel="1" x14ac:dyDescent="0.25">
      <c r="A56" s="20" t="s">
        <v>339</v>
      </c>
      <c r="B56" s="21" t="s">
        <v>542</v>
      </c>
      <c r="C56" s="21" t="s">
        <v>59</v>
      </c>
      <c r="D56" s="21" t="s">
        <v>498</v>
      </c>
      <c r="E56" s="22">
        <v>8310</v>
      </c>
      <c r="F56" s="317">
        <v>296.95</v>
      </c>
      <c r="G56" s="317"/>
      <c r="H56" s="22">
        <v>3150</v>
      </c>
      <c r="I56" s="313" t="s">
        <v>56</v>
      </c>
      <c r="J56" s="313"/>
      <c r="K56" s="23" t="s">
        <v>57</v>
      </c>
      <c r="L56" s="207">
        <v>382892.87</v>
      </c>
      <c r="M56" s="25"/>
      <c r="N56" s="26"/>
      <c r="O56" s="27"/>
    </row>
    <row r="57" spans="1:15" ht="83.1" customHeight="1" outlineLevel="1" x14ac:dyDescent="0.25">
      <c r="A57" s="20" t="s">
        <v>339</v>
      </c>
      <c r="B57" s="21" t="s">
        <v>543</v>
      </c>
      <c r="C57" s="21" t="s">
        <v>59</v>
      </c>
      <c r="D57" s="21" t="s">
        <v>498</v>
      </c>
      <c r="E57" s="22">
        <v>8310</v>
      </c>
      <c r="F57" s="312">
        <v>8964.6</v>
      </c>
      <c r="G57" s="312"/>
      <c r="H57" s="22">
        <v>3150</v>
      </c>
      <c r="I57" s="313" t="s">
        <v>56</v>
      </c>
      <c r="J57" s="313"/>
      <c r="K57" s="23" t="s">
        <v>57</v>
      </c>
      <c r="L57" s="207">
        <v>391857.47</v>
      </c>
      <c r="M57" s="25"/>
      <c r="N57" s="26"/>
      <c r="O57" s="27"/>
    </row>
    <row r="58" spans="1:15" ht="83.1" customHeight="1" outlineLevel="1" x14ac:dyDescent="0.25">
      <c r="A58" s="20" t="s">
        <v>339</v>
      </c>
      <c r="B58" s="21" t="s">
        <v>544</v>
      </c>
      <c r="C58" s="21" t="s">
        <v>59</v>
      </c>
      <c r="D58" s="21" t="s">
        <v>498</v>
      </c>
      <c r="E58" s="22">
        <v>8310</v>
      </c>
      <c r="F58" s="312">
        <v>9194.89</v>
      </c>
      <c r="G58" s="312"/>
      <c r="H58" s="22">
        <v>3150</v>
      </c>
      <c r="I58" s="313" t="s">
        <v>56</v>
      </c>
      <c r="J58" s="313"/>
      <c r="K58" s="23" t="s">
        <v>57</v>
      </c>
      <c r="L58" s="207">
        <v>401052.36</v>
      </c>
      <c r="M58" s="25"/>
      <c r="N58" s="26"/>
      <c r="O58" s="27"/>
    </row>
    <row r="59" spans="1:15" ht="83.1" customHeight="1" outlineLevel="1" x14ac:dyDescent="0.25">
      <c r="A59" s="20" t="s">
        <v>339</v>
      </c>
      <c r="B59" s="21" t="s">
        <v>545</v>
      </c>
      <c r="C59" s="21" t="s">
        <v>59</v>
      </c>
      <c r="D59" s="21" t="s">
        <v>498</v>
      </c>
      <c r="E59" s="22">
        <v>8310</v>
      </c>
      <c r="F59" s="312">
        <v>5644.45</v>
      </c>
      <c r="G59" s="312"/>
      <c r="H59" s="22">
        <v>3150</v>
      </c>
      <c r="I59" s="313" t="s">
        <v>56</v>
      </c>
      <c r="J59" s="313"/>
      <c r="K59" s="23" t="s">
        <v>57</v>
      </c>
      <c r="L59" s="207">
        <v>406696.81</v>
      </c>
      <c r="M59" s="25"/>
      <c r="N59" s="26"/>
      <c r="O59" s="27"/>
    </row>
    <row r="60" spans="1:15" ht="95.25" customHeight="1" outlineLevel="1" x14ac:dyDescent="0.25">
      <c r="A60" s="20" t="s">
        <v>339</v>
      </c>
      <c r="B60" s="21" t="s">
        <v>546</v>
      </c>
      <c r="C60" s="21" t="s">
        <v>59</v>
      </c>
      <c r="D60" s="21" t="s">
        <v>498</v>
      </c>
      <c r="E60" s="22">
        <v>8310</v>
      </c>
      <c r="F60" s="317">
        <v>6808.96</v>
      </c>
      <c r="G60" s="317"/>
      <c r="H60" s="22">
        <v>3150</v>
      </c>
      <c r="I60" s="313" t="s">
        <v>56</v>
      </c>
      <c r="J60" s="313"/>
      <c r="K60" s="23" t="s">
        <v>57</v>
      </c>
      <c r="L60" s="207">
        <v>413505.77</v>
      </c>
      <c r="M60" s="25"/>
      <c r="N60" s="26"/>
      <c r="O60" s="27"/>
    </row>
    <row r="61" spans="1:15" ht="83.1" customHeight="1" outlineLevel="1" x14ac:dyDescent="0.25">
      <c r="A61" s="20" t="s">
        <v>339</v>
      </c>
      <c r="B61" s="21" t="s">
        <v>547</v>
      </c>
      <c r="C61" s="21" t="s">
        <v>59</v>
      </c>
      <c r="D61" s="21" t="s">
        <v>498</v>
      </c>
      <c r="E61" s="22">
        <v>8310</v>
      </c>
      <c r="F61" s="312">
        <v>11948.1</v>
      </c>
      <c r="G61" s="312"/>
      <c r="H61" s="22">
        <v>3150</v>
      </c>
      <c r="I61" s="313" t="s">
        <v>56</v>
      </c>
      <c r="J61" s="313"/>
      <c r="K61" s="23" t="s">
        <v>57</v>
      </c>
      <c r="L61" s="207">
        <v>425453.87</v>
      </c>
      <c r="M61" s="25"/>
      <c r="N61" s="26"/>
      <c r="O61" s="27"/>
    </row>
    <row r="62" spans="1:15" ht="95.1" customHeight="1" outlineLevel="1" x14ac:dyDescent="0.25">
      <c r="A62" s="20" t="s">
        <v>353</v>
      </c>
      <c r="B62" s="21" t="s">
        <v>548</v>
      </c>
      <c r="C62" s="21" t="s">
        <v>59</v>
      </c>
      <c r="D62" s="21" t="s">
        <v>498</v>
      </c>
      <c r="E62" s="22">
        <v>8310</v>
      </c>
      <c r="F62" s="312">
        <v>7105.18</v>
      </c>
      <c r="G62" s="312"/>
      <c r="H62" s="22">
        <v>3150</v>
      </c>
      <c r="I62" s="313" t="s">
        <v>56</v>
      </c>
      <c r="J62" s="313"/>
      <c r="K62" s="23" t="s">
        <v>57</v>
      </c>
      <c r="L62" s="207">
        <v>432559.05</v>
      </c>
      <c r="M62" s="25"/>
      <c r="N62" s="26"/>
      <c r="O62" s="27"/>
    </row>
    <row r="63" spans="1:15" ht="83.1" customHeight="1" outlineLevel="1" x14ac:dyDescent="0.25">
      <c r="A63" s="20" t="s">
        <v>353</v>
      </c>
      <c r="B63" s="21" t="s">
        <v>549</v>
      </c>
      <c r="C63" s="21" t="s">
        <v>59</v>
      </c>
      <c r="D63" s="21" t="s">
        <v>498</v>
      </c>
      <c r="E63" s="22">
        <v>8310</v>
      </c>
      <c r="F63" s="312">
        <v>6269.28</v>
      </c>
      <c r="G63" s="312"/>
      <c r="H63" s="22">
        <v>3150</v>
      </c>
      <c r="I63" s="313" t="s">
        <v>56</v>
      </c>
      <c r="J63" s="313"/>
      <c r="K63" s="23" t="s">
        <v>57</v>
      </c>
      <c r="L63" s="207">
        <v>438828.33</v>
      </c>
      <c r="M63" s="25"/>
      <c r="N63" s="26"/>
      <c r="O63" s="27"/>
    </row>
    <row r="64" spans="1:15" ht="83.1" customHeight="1" outlineLevel="1" x14ac:dyDescent="0.25">
      <c r="A64" s="20" t="s">
        <v>353</v>
      </c>
      <c r="B64" s="21" t="s">
        <v>550</v>
      </c>
      <c r="C64" s="21" t="s">
        <v>59</v>
      </c>
      <c r="D64" s="21" t="s">
        <v>498</v>
      </c>
      <c r="E64" s="22">
        <v>8310</v>
      </c>
      <c r="F64" s="317">
        <v>9132.84</v>
      </c>
      <c r="G64" s="317"/>
      <c r="H64" s="22">
        <v>3150</v>
      </c>
      <c r="I64" s="313" t="s">
        <v>56</v>
      </c>
      <c r="J64" s="313"/>
      <c r="K64" s="23" t="s">
        <v>57</v>
      </c>
      <c r="L64" s="207">
        <v>447961.17000000004</v>
      </c>
      <c r="M64" s="25"/>
      <c r="N64" s="26"/>
      <c r="O64" s="27"/>
    </row>
    <row r="65" spans="1:15" ht="83.1" customHeight="1" outlineLevel="1" x14ac:dyDescent="0.25">
      <c r="A65" s="20" t="s">
        <v>353</v>
      </c>
      <c r="B65" s="21" t="s">
        <v>551</v>
      </c>
      <c r="C65" s="21" t="s">
        <v>59</v>
      </c>
      <c r="D65" s="21" t="s">
        <v>498</v>
      </c>
      <c r="E65" s="22">
        <v>8310</v>
      </c>
      <c r="F65" s="312">
        <v>4597.47</v>
      </c>
      <c r="G65" s="312"/>
      <c r="H65" s="22">
        <v>3150</v>
      </c>
      <c r="I65" s="313" t="s">
        <v>56</v>
      </c>
      <c r="J65" s="313"/>
      <c r="K65" s="23" t="s">
        <v>57</v>
      </c>
      <c r="L65" s="207">
        <v>452558.64</v>
      </c>
      <c r="M65" s="25"/>
      <c r="N65" s="26"/>
      <c r="O65" s="27"/>
    </row>
    <row r="66" spans="1:15" ht="83.1" customHeight="1" outlineLevel="1" x14ac:dyDescent="0.25">
      <c r="A66" s="20" t="s">
        <v>353</v>
      </c>
      <c r="B66" s="21" t="s">
        <v>552</v>
      </c>
      <c r="C66" s="21" t="s">
        <v>59</v>
      </c>
      <c r="D66" s="21" t="s">
        <v>498</v>
      </c>
      <c r="E66" s="22">
        <v>8310</v>
      </c>
      <c r="F66" s="312">
        <v>12264.29</v>
      </c>
      <c r="G66" s="312"/>
      <c r="H66" s="22">
        <v>3150</v>
      </c>
      <c r="I66" s="313" t="s">
        <v>56</v>
      </c>
      <c r="J66" s="313"/>
      <c r="K66" s="23" t="s">
        <v>57</v>
      </c>
      <c r="L66" s="207">
        <v>464822.93</v>
      </c>
      <c r="M66" s="25"/>
      <c r="N66" s="26"/>
      <c r="O66" s="27"/>
    </row>
    <row r="67" spans="1:15" ht="98.25" customHeight="1" outlineLevel="1" x14ac:dyDescent="0.25">
      <c r="A67" s="20" t="s">
        <v>353</v>
      </c>
      <c r="B67" s="21" t="s">
        <v>553</v>
      </c>
      <c r="C67" s="21" t="s">
        <v>59</v>
      </c>
      <c r="D67" s="21" t="s">
        <v>498</v>
      </c>
      <c r="E67" s="22">
        <v>8310</v>
      </c>
      <c r="F67" s="317">
        <v>6349.31</v>
      </c>
      <c r="G67" s="317"/>
      <c r="H67" s="22">
        <v>3150</v>
      </c>
      <c r="I67" s="313" t="s">
        <v>56</v>
      </c>
      <c r="J67" s="313"/>
      <c r="K67" s="23" t="s">
        <v>57</v>
      </c>
      <c r="L67" s="207">
        <v>471172.24</v>
      </c>
      <c r="M67" s="25"/>
      <c r="N67" s="26"/>
      <c r="O67" s="27"/>
    </row>
    <row r="68" spans="1:15" ht="95.1" customHeight="1" outlineLevel="1" x14ac:dyDescent="0.25">
      <c r="A68" s="20" t="s">
        <v>355</v>
      </c>
      <c r="B68" s="21" t="s">
        <v>554</v>
      </c>
      <c r="C68" s="21" t="s">
        <v>59</v>
      </c>
      <c r="D68" s="21" t="s">
        <v>498</v>
      </c>
      <c r="E68" s="22">
        <v>8310</v>
      </c>
      <c r="F68" s="312">
        <v>9690.7000000000007</v>
      </c>
      <c r="G68" s="312"/>
      <c r="H68" s="22">
        <v>3150</v>
      </c>
      <c r="I68" s="313" t="s">
        <v>56</v>
      </c>
      <c r="J68" s="313"/>
      <c r="K68" s="23" t="s">
        <v>57</v>
      </c>
      <c r="L68" s="207">
        <v>480862.94</v>
      </c>
      <c r="M68" s="25"/>
      <c r="N68" s="26"/>
      <c r="O68" s="27"/>
    </row>
    <row r="69" spans="1:15" ht="83.1" customHeight="1" outlineLevel="1" x14ac:dyDescent="0.25">
      <c r="A69" s="20" t="s">
        <v>355</v>
      </c>
      <c r="B69" s="21" t="s">
        <v>555</v>
      </c>
      <c r="C69" s="21" t="s">
        <v>59</v>
      </c>
      <c r="D69" s="21" t="s">
        <v>498</v>
      </c>
      <c r="E69" s="22">
        <v>8310</v>
      </c>
      <c r="F69" s="312">
        <v>9218.14</v>
      </c>
      <c r="G69" s="312"/>
      <c r="H69" s="22">
        <v>3150</v>
      </c>
      <c r="I69" s="313" t="s">
        <v>56</v>
      </c>
      <c r="J69" s="313"/>
      <c r="K69" s="23" t="s">
        <v>57</v>
      </c>
      <c r="L69" s="207">
        <v>490081.08</v>
      </c>
      <c r="M69" s="25"/>
      <c r="N69" s="26"/>
      <c r="O69" s="27"/>
    </row>
    <row r="70" spans="1:15" ht="83.1" customHeight="1" outlineLevel="1" x14ac:dyDescent="0.25">
      <c r="A70" s="20" t="s">
        <v>355</v>
      </c>
      <c r="B70" s="21" t="s">
        <v>556</v>
      </c>
      <c r="C70" s="21" t="s">
        <v>59</v>
      </c>
      <c r="D70" s="21" t="s">
        <v>498</v>
      </c>
      <c r="E70" s="22">
        <v>8310</v>
      </c>
      <c r="F70" s="312">
        <v>6477.38</v>
      </c>
      <c r="G70" s="312"/>
      <c r="H70" s="22">
        <v>3150</v>
      </c>
      <c r="I70" s="313" t="s">
        <v>56</v>
      </c>
      <c r="J70" s="313"/>
      <c r="K70" s="23" t="s">
        <v>57</v>
      </c>
      <c r="L70" s="207">
        <v>496558.46</v>
      </c>
      <c r="M70" s="25"/>
      <c r="N70" s="26"/>
      <c r="O70" s="27"/>
    </row>
    <row r="71" spans="1:15" ht="83.1" customHeight="1" outlineLevel="1" x14ac:dyDescent="0.25">
      <c r="A71" s="20" t="s">
        <v>355</v>
      </c>
      <c r="B71" s="21" t="s">
        <v>556</v>
      </c>
      <c r="C71" s="21" t="s">
        <v>59</v>
      </c>
      <c r="D71" s="21" t="s">
        <v>498</v>
      </c>
      <c r="E71" s="22">
        <v>8310</v>
      </c>
      <c r="F71" s="317">
        <v>203.18</v>
      </c>
      <c r="G71" s="317"/>
      <c r="H71" s="22">
        <v>3150</v>
      </c>
      <c r="I71" s="313" t="s">
        <v>56</v>
      </c>
      <c r="J71" s="313"/>
      <c r="K71" s="23" t="s">
        <v>57</v>
      </c>
      <c r="L71" s="207">
        <v>496761.64</v>
      </c>
      <c r="M71" s="25"/>
      <c r="N71" s="26"/>
      <c r="O71" s="27"/>
    </row>
    <row r="72" spans="1:15" ht="83.1" customHeight="1" outlineLevel="1" x14ac:dyDescent="0.25">
      <c r="A72" s="20" t="s">
        <v>355</v>
      </c>
      <c r="B72" s="21" t="s">
        <v>557</v>
      </c>
      <c r="C72" s="21" t="s">
        <v>59</v>
      </c>
      <c r="D72" s="21" t="s">
        <v>498</v>
      </c>
      <c r="E72" s="22">
        <v>8310</v>
      </c>
      <c r="F72" s="312">
        <v>9887.31</v>
      </c>
      <c r="G72" s="312"/>
      <c r="H72" s="22">
        <v>3150</v>
      </c>
      <c r="I72" s="313" t="s">
        <v>56</v>
      </c>
      <c r="J72" s="313"/>
      <c r="K72" s="23" t="s">
        <v>57</v>
      </c>
      <c r="L72" s="207">
        <v>506648.95</v>
      </c>
      <c r="M72" s="25"/>
      <c r="N72" s="26"/>
      <c r="O72" s="27"/>
    </row>
    <row r="73" spans="1:15" ht="83.1" customHeight="1" outlineLevel="1" x14ac:dyDescent="0.25">
      <c r="A73" s="20" t="s">
        <v>355</v>
      </c>
      <c r="B73" s="21" t="s">
        <v>558</v>
      </c>
      <c r="C73" s="21" t="s">
        <v>59</v>
      </c>
      <c r="D73" s="21" t="s">
        <v>498</v>
      </c>
      <c r="E73" s="22">
        <v>8310</v>
      </c>
      <c r="F73" s="312">
        <v>7319.63</v>
      </c>
      <c r="G73" s="312"/>
      <c r="H73" s="22">
        <v>3150</v>
      </c>
      <c r="I73" s="313" t="s">
        <v>56</v>
      </c>
      <c r="J73" s="313"/>
      <c r="K73" s="23" t="s">
        <v>57</v>
      </c>
      <c r="L73" s="207">
        <v>513968.58</v>
      </c>
      <c r="M73" s="25"/>
      <c r="N73" s="26"/>
      <c r="O73" s="27"/>
    </row>
    <row r="74" spans="1:15" ht="95.1" customHeight="1" outlineLevel="1" x14ac:dyDescent="0.25">
      <c r="A74" s="20" t="s">
        <v>364</v>
      </c>
      <c r="B74" s="21" t="s">
        <v>559</v>
      </c>
      <c r="C74" s="21" t="s">
        <v>59</v>
      </c>
      <c r="D74" s="21" t="s">
        <v>498</v>
      </c>
      <c r="E74" s="22">
        <v>8310</v>
      </c>
      <c r="F74" s="312">
        <v>12743.15</v>
      </c>
      <c r="G74" s="312"/>
      <c r="H74" s="22">
        <v>3150</v>
      </c>
      <c r="I74" s="313" t="s">
        <v>56</v>
      </c>
      <c r="J74" s="313"/>
      <c r="K74" s="23" t="s">
        <v>57</v>
      </c>
      <c r="L74" s="207">
        <v>526711.73</v>
      </c>
      <c r="M74" s="25"/>
      <c r="N74" s="26"/>
      <c r="O74" s="27"/>
    </row>
    <row r="75" spans="1:15" ht="83.1" customHeight="1" outlineLevel="1" x14ac:dyDescent="0.25">
      <c r="A75" s="20" t="s">
        <v>364</v>
      </c>
      <c r="B75" s="21" t="s">
        <v>560</v>
      </c>
      <c r="C75" s="21" t="s">
        <v>59</v>
      </c>
      <c r="D75" s="21" t="s">
        <v>498</v>
      </c>
      <c r="E75" s="22">
        <v>8310</v>
      </c>
      <c r="F75" s="312">
        <v>7941.1</v>
      </c>
      <c r="G75" s="312"/>
      <c r="H75" s="22">
        <v>3150</v>
      </c>
      <c r="I75" s="313" t="s">
        <v>56</v>
      </c>
      <c r="J75" s="313"/>
      <c r="K75" s="23" t="s">
        <v>57</v>
      </c>
      <c r="L75" s="207">
        <v>534652.82999999996</v>
      </c>
      <c r="M75" s="25"/>
      <c r="N75" s="26"/>
      <c r="O75" s="27"/>
    </row>
    <row r="76" spans="1:15" ht="83.1" customHeight="1" outlineLevel="1" x14ac:dyDescent="0.25">
      <c r="A76" s="20" t="s">
        <v>364</v>
      </c>
      <c r="B76" s="21" t="s">
        <v>561</v>
      </c>
      <c r="C76" s="21" t="s">
        <v>59</v>
      </c>
      <c r="D76" s="21" t="s">
        <v>498</v>
      </c>
      <c r="E76" s="22">
        <v>8310</v>
      </c>
      <c r="F76" s="312">
        <v>9681.59</v>
      </c>
      <c r="G76" s="312"/>
      <c r="H76" s="22">
        <v>3150</v>
      </c>
      <c r="I76" s="313" t="s">
        <v>56</v>
      </c>
      <c r="J76" s="313"/>
      <c r="K76" s="23" t="s">
        <v>57</v>
      </c>
      <c r="L76" s="207">
        <v>544334.41999999993</v>
      </c>
      <c r="M76" s="25"/>
      <c r="N76" s="26"/>
      <c r="O76" s="27"/>
    </row>
    <row r="77" spans="1:15" ht="83.1" customHeight="1" outlineLevel="1" x14ac:dyDescent="0.25">
      <c r="A77" s="20" t="s">
        <v>364</v>
      </c>
      <c r="B77" s="21" t="s">
        <v>562</v>
      </c>
      <c r="C77" s="21" t="s">
        <v>59</v>
      </c>
      <c r="D77" s="21" t="s">
        <v>498</v>
      </c>
      <c r="E77" s="22">
        <v>8310</v>
      </c>
      <c r="F77" s="312">
        <v>11463.16</v>
      </c>
      <c r="G77" s="312"/>
      <c r="H77" s="22">
        <v>3150</v>
      </c>
      <c r="I77" s="313" t="s">
        <v>56</v>
      </c>
      <c r="J77" s="313"/>
      <c r="K77" s="23" t="s">
        <v>57</v>
      </c>
      <c r="L77" s="207">
        <v>555797.57999999996</v>
      </c>
      <c r="M77" s="25"/>
      <c r="N77" s="26"/>
      <c r="O77" s="27"/>
    </row>
    <row r="78" spans="1:15" ht="83.1" customHeight="1" outlineLevel="1" x14ac:dyDescent="0.25">
      <c r="A78" s="20" t="s">
        <v>364</v>
      </c>
      <c r="B78" s="21" t="s">
        <v>563</v>
      </c>
      <c r="C78" s="21" t="s">
        <v>59</v>
      </c>
      <c r="D78" s="21" t="s">
        <v>498</v>
      </c>
      <c r="E78" s="22">
        <v>8310</v>
      </c>
      <c r="F78" s="312">
        <v>10337.200000000001</v>
      </c>
      <c r="G78" s="312"/>
      <c r="H78" s="22">
        <v>3150</v>
      </c>
      <c r="I78" s="313" t="s">
        <v>56</v>
      </c>
      <c r="J78" s="313"/>
      <c r="K78" s="23" t="s">
        <v>57</v>
      </c>
      <c r="L78" s="207">
        <v>566134.77999999991</v>
      </c>
      <c r="M78" s="25"/>
      <c r="N78" s="26"/>
      <c r="O78" s="27"/>
    </row>
    <row r="79" spans="1:15" ht="83.1" customHeight="1" outlineLevel="1" x14ac:dyDescent="0.25">
      <c r="A79" s="20" t="s">
        <v>364</v>
      </c>
      <c r="B79" s="21" t="s">
        <v>563</v>
      </c>
      <c r="C79" s="21" t="s">
        <v>59</v>
      </c>
      <c r="D79" s="21" t="s">
        <v>498</v>
      </c>
      <c r="E79" s="22">
        <v>8310</v>
      </c>
      <c r="F79" s="317">
        <v>284.37</v>
      </c>
      <c r="G79" s="317"/>
      <c r="H79" s="22">
        <v>3150</v>
      </c>
      <c r="I79" s="313" t="s">
        <v>56</v>
      </c>
      <c r="J79" s="313"/>
      <c r="K79" s="23" t="s">
        <v>57</v>
      </c>
      <c r="L79" s="207">
        <v>566419.14999999991</v>
      </c>
      <c r="M79" s="25"/>
      <c r="N79" s="26"/>
      <c r="O79" s="27"/>
    </row>
    <row r="80" spans="1:15" ht="12" customHeight="1" x14ac:dyDescent="0.25">
      <c r="A80" s="303" t="s">
        <v>58</v>
      </c>
      <c r="B80" s="303"/>
      <c r="C80" s="303"/>
      <c r="D80" s="303"/>
      <c r="E80" s="318">
        <v>566419.15</v>
      </c>
      <c r="F80" s="318"/>
      <c r="G80" s="318"/>
      <c r="H80" s="319">
        <v>0</v>
      </c>
      <c r="I80" s="319"/>
      <c r="J80" s="319"/>
      <c r="K80" s="16" t="s">
        <v>57</v>
      </c>
      <c r="L80" s="28">
        <v>566419.15</v>
      </c>
      <c r="M80" s="18"/>
      <c r="N80" s="19">
        <v>0</v>
      </c>
    </row>
  </sheetData>
  <mergeCells count="159">
    <mergeCell ref="F71:G71"/>
    <mergeCell ref="I71:J71"/>
    <mergeCell ref="F72:G72"/>
    <mergeCell ref="I72:J72"/>
    <mergeCell ref="F73:G73"/>
    <mergeCell ref="I73:J73"/>
    <mergeCell ref="F74:G74"/>
    <mergeCell ref="I74:J74"/>
    <mergeCell ref="F68:G68"/>
    <mergeCell ref="I68:J68"/>
    <mergeCell ref="F69:G69"/>
    <mergeCell ref="I69:J69"/>
    <mergeCell ref="F70:G70"/>
    <mergeCell ref="I70:J70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10:G10"/>
    <mergeCell ref="I10:J10"/>
    <mergeCell ref="F17:G17"/>
    <mergeCell ref="I17:J17"/>
    <mergeCell ref="F18:G18"/>
    <mergeCell ref="I18:J18"/>
    <mergeCell ref="F19:G19"/>
    <mergeCell ref="I19:J19"/>
    <mergeCell ref="F15:G15"/>
    <mergeCell ref="I15:J15"/>
    <mergeCell ref="F16:G16"/>
    <mergeCell ref="I16:J16"/>
    <mergeCell ref="K5:L6"/>
    <mergeCell ref="M5:N6"/>
    <mergeCell ref="F6:G6"/>
    <mergeCell ref="I6:J6"/>
    <mergeCell ref="F14:G14"/>
    <mergeCell ref="I14:J14"/>
    <mergeCell ref="A7:D7"/>
    <mergeCell ref="E7:J7"/>
    <mergeCell ref="A5:A6"/>
    <mergeCell ref="B5:B6"/>
    <mergeCell ref="C5:C6"/>
    <mergeCell ref="D5:D6"/>
    <mergeCell ref="E5:G5"/>
    <mergeCell ref="H5:J5"/>
    <mergeCell ref="F8:G8"/>
    <mergeCell ref="I8:J8"/>
    <mergeCell ref="F11:G11"/>
    <mergeCell ref="I11:J11"/>
    <mergeCell ref="F12:G12"/>
    <mergeCell ref="I12:J12"/>
    <mergeCell ref="F13:G13"/>
    <mergeCell ref="I13:J13"/>
    <mergeCell ref="F9:G9"/>
    <mergeCell ref="I9:J9"/>
    <mergeCell ref="A80:D80"/>
    <mergeCell ref="E80:G80"/>
    <mergeCell ref="H80:J80"/>
    <mergeCell ref="F75:G75"/>
    <mergeCell ref="I75:J75"/>
    <mergeCell ref="F76:G76"/>
    <mergeCell ref="I76:J76"/>
    <mergeCell ref="F77:G77"/>
    <mergeCell ref="I77:J77"/>
    <mergeCell ref="F78:G78"/>
    <mergeCell ref="I78:J78"/>
    <mergeCell ref="F79:G79"/>
    <mergeCell ref="I79:J7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O80"/>
  <sheetViews>
    <sheetView workbookViewId="0"/>
  </sheetViews>
  <sheetFormatPr defaultColWidth="7.875" defaultRowHeight="15.75" outlineLevelRow="1" x14ac:dyDescent="0.25"/>
  <cols>
    <col min="1" max="1" width="8.75" style="14" customWidth="1"/>
    <col min="2" max="4" width="14.875" style="14" customWidth="1"/>
    <col min="5" max="5" width="6.125" style="14" customWidth="1"/>
    <col min="6" max="6" width="3.5" style="14" customWidth="1"/>
    <col min="7" max="7" width="10.5" style="14" customWidth="1"/>
    <col min="8" max="8" width="6.125" style="14" customWidth="1"/>
    <col min="9" max="9" width="3.5" style="14" customWidth="1"/>
    <col min="10" max="10" width="10.5" style="14" customWidth="1"/>
    <col min="11" max="11" width="2.625" style="14" customWidth="1"/>
    <col min="12" max="12" width="12.25" style="14" customWidth="1"/>
    <col min="13" max="13" width="2.625" style="14" customWidth="1"/>
    <col min="14" max="14" width="12.25" style="14" customWidth="1"/>
  </cols>
  <sheetData>
    <row r="1" spans="1:15" ht="12.95" customHeight="1" x14ac:dyDescent="0.25">
      <c r="A1" s="13" t="s">
        <v>42</v>
      </c>
    </row>
    <row r="2" spans="1:15" ht="15.95" customHeight="1" x14ac:dyDescent="0.25">
      <c r="A2" s="15" t="s">
        <v>285</v>
      </c>
    </row>
    <row r="3" spans="1:15" ht="11.1" customHeight="1" x14ac:dyDescent="0.25">
      <c r="A3" s="14" t="s">
        <v>43</v>
      </c>
      <c r="B3" s="14" t="s">
        <v>44</v>
      </c>
    </row>
    <row r="4" spans="1:15" ht="12.75" customHeight="1" x14ac:dyDescent="0.25">
      <c r="A4" s="14" t="s">
        <v>45</v>
      </c>
      <c r="B4" s="14" t="s">
        <v>564</v>
      </c>
    </row>
    <row r="5" spans="1:15" ht="12.95" customHeight="1" x14ac:dyDescent="0.25">
      <c r="A5" s="305" t="s">
        <v>46</v>
      </c>
      <c r="B5" s="307" t="s">
        <v>47</v>
      </c>
      <c r="C5" s="307" t="s">
        <v>48</v>
      </c>
      <c r="D5" s="309" t="s">
        <v>49</v>
      </c>
      <c r="E5" s="307" t="s">
        <v>50</v>
      </c>
      <c r="F5" s="307"/>
      <c r="G5" s="307"/>
      <c r="H5" s="311" t="s">
        <v>51</v>
      </c>
      <c r="I5" s="311"/>
      <c r="J5" s="311"/>
      <c r="K5" s="307" t="s">
        <v>52</v>
      </c>
      <c r="L5" s="307"/>
      <c r="M5" s="307" t="s">
        <v>53</v>
      </c>
      <c r="N5" s="307"/>
    </row>
    <row r="6" spans="1:15" ht="12.95" customHeight="1" x14ac:dyDescent="0.25">
      <c r="A6" s="306"/>
      <c r="B6" s="308"/>
      <c r="C6" s="308"/>
      <c r="D6" s="310"/>
      <c r="E6" s="209" t="s">
        <v>54</v>
      </c>
      <c r="F6" s="315"/>
      <c r="G6" s="315"/>
      <c r="H6" s="208" t="s">
        <v>54</v>
      </c>
      <c r="I6" s="316"/>
      <c r="J6" s="316"/>
      <c r="K6" s="306"/>
      <c r="L6" s="314"/>
      <c r="M6" s="306"/>
      <c r="N6" s="314"/>
    </row>
    <row r="7" spans="1:15" ht="12" customHeight="1" x14ac:dyDescent="0.25">
      <c r="A7" s="303" t="s">
        <v>55</v>
      </c>
      <c r="B7" s="303"/>
      <c r="C7" s="303"/>
      <c r="D7" s="303"/>
      <c r="E7" s="304"/>
      <c r="F7" s="304"/>
      <c r="G7" s="304"/>
      <c r="H7" s="304"/>
      <c r="I7" s="304"/>
      <c r="J7" s="304"/>
      <c r="K7" s="16"/>
      <c r="L7" s="17"/>
      <c r="M7" s="18"/>
      <c r="N7" s="19">
        <v>0</v>
      </c>
    </row>
    <row r="8" spans="1:15" ht="71.099999999999994" customHeight="1" outlineLevel="1" x14ac:dyDescent="0.25">
      <c r="A8" s="20" t="s">
        <v>366</v>
      </c>
      <c r="B8" s="21" t="s">
        <v>467</v>
      </c>
      <c r="C8" s="21" t="s">
        <v>565</v>
      </c>
      <c r="D8" s="21" t="s">
        <v>566</v>
      </c>
      <c r="E8" s="22">
        <v>8310</v>
      </c>
      <c r="F8" s="312">
        <v>1969.61</v>
      </c>
      <c r="G8" s="312"/>
      <c r="H8" s="22">
        <v>3211</v>
      </c>
      <c r="I8" s="313" t="s">
        <v>56</v>
      </c>
      <c r="J8" s="313"/>
      <c r="K8" s="23" t="s">
        <v>57</v>
      </c>
      <c r="L8" s="210">
        <v>1969.61</v>
      </c>
      <c r="M8" s="25"/>
      <c r="N8" s="26"/>
      <c r="O8" s="27"/>
    </row>
    <row r="9" spans="1:15" ht="71.099999999999994" customHeight="1" outlineLevel="1" x14ac:dyDescent="0.25">
      <c r="A9" s="20" t="s">
        <v>366</v>
      </c>
      <c r="B9" s="21" t="s">
        <v>467</v>
      </c>
      <c r="C9" s="21" t="s">
        <v>565</v>
      </c>
      <c r="D9" s="21" t="s">
        <v>567</v>
      </c>
      <c r="E9" s="22">
        <v>8310</v>
      </c>
      <c r="F9" s="312">
        <v>3959.8</v>
      </c>
      <c r="G9" s="312"/>
      <c r="H9" s="22">
        <v>3211</v>
      </c>
      <c r="I9" s="313" t="s">
        <v>56</v>
      </c>
      <c r="J9" s="313"/>
      <c r="K9" s="23" t="s">
        <v>57</v>
      </c>
      <c r="L9" s="210">
        <v>5929.41</v>
      </c>
      <c r="M9" s="25"/>
      <c r="N9" s="26"/>
      <c r="O9" s="27"/>
    </row>
    <row r="10" spans="1:15" ht="71.099999999999994" customHeight="1" outlineLevel="1" x14ac:dyDescent="0.25">
      <c r="A10" s="20" t="s">
        <v>366</v>
      </c>
      <c r="B10" s="21" t="s">
        <v>467</v>
      </c>
      <c r="C10" s="21" t="s">
        <v>565</v>
      </c>
      <c r="D10" s="21" t="s">
        <v>568</v>
      </c>
      <c r="E10" s="22">
        <v>8310</v>
      </c>
      <c r="F10" s="312">
        <v>4380.68</v>
      </c>
      <c r="G10" s="312"/>
      <c r="H10" s="22">
        <v>3211</v>
      </c>
      <c r="I10" s="313" t="s">
        <v>56</v>
      </c>
      <c r="J10" s="313"/>
      <c r="K10" s="23" t="s">
        <v>57</v>
      </c>
      <c r="L10" s="210">
        <v>10310.09</v>
      </c>
      <c r="M10" s="25"/>
      <c r="N10" s="26"/>
      <c r="O10" s="27"/>
    </row>
    <row r="11" spans="1:15" ht="71.099999999999994" customHeight="1" outlineLevel="1" x14ac:dyDescent="0.25">
      <c r="A11" s="20" t="s">
        <v>366</v>
      </c>
      <c r="B11" s="21" t="s">
        <v>467</v>
      </c>
      <c r="C11" s="21" t="s">
        <v>565</v>
      </c>
      <c r="D11" s="21" t="s">
        <v>569</v>
      </c>
      <c r="E11" s="22">
        <v>8310</v>
      </c>
      <c r="F11" s="312">
        <v>3063.83</v>
      </c>
      <c r="G11" s="312"/>
      <c r="H11" s="22">
        <v>3211</v>
      </c>
      <c r="I11" s="313" t="s">
        <v>56</v>
      </c>
      <c r="J11" s="313"/>
      <c r="K11" s="23" t="s">
        <v>57</v>
      </c>
      <c r="L11" s="210">
        <v>13373.92</v>
      </c>
      <c r="M11" s="25"/>
      <c r="N11" s="26"/>
      <c r="O11" s="27"/>
    </row>
    <row r="12" spans="1:15" ht="71.099999999999994" customHeight="1" outlineLevel="1" x14ac:dyDescent="0.25">
      <c r="A12" s="20" t="s">
        <v>366</v>
      </c>
      <c r="B12" s="21" t="s">
        <v>467</v>
      </c>
      <c r="C12" s="21" t="s">
        <v>565</v>
      </c>
      <c r="D12" s="21" t="s">
        <v>570</v>
      </c>
      <c r="E12" s="22">
        <v>8310</v>
      </c>
      <c r="F12" s="312">
        <v>5486.1</v>
      </c>
      <c r="G12" s="312"/>
      <c r="H12" s="22">
        <v>3211</v>
      </c>
      <c r="I12" s="313" t="s">
        <v>56</v>
      </c>
      <c r="J12" s="313"/>
      <c r="K12" s="23" t="s">
        <v>57</v>
      </c>
      <c r="L12" s="210">
        <v>18860.02</v>
      </c>
      <c r="M12" s="25"/>
      <c r="N12" s="26"/>
      <c r="O12" s="27"/>
    </row>
    <row r="13" spans="1:15" ht="73.5" customHeight="1" outlineLevel="1" x14ac:dyDescent="0.25">
      <c r="A13" s="20" t="s">
        <v>366</v>
      </c>
      <c r="B13" s="21" t="s">
        <v>467</v>
      </c>
      <c r="C13" s="21" t="s">
        <v>565</v>
      </c>
      <c r="D13" s="21" t="s">
        <v>571</v>
      </c>
      <c r="E13" s="22">
        <v>8310</v>
      </c>
      <c r="F13" s="317">
        <v>5199.84</v>
      </c>
      <c r="G13" s="317"/>
      <c r="H13" s="22">
        <v>3211</v>
      </c>
      <c r="I13" s="313" t="s">
        <v>56</v>
      </c>
      <c r="J13" s="313"/>
      <c r="K13" s="23" t="s">
        <v>57</v>
      </c>
      <c r="L13" s="210">
        <v>24059.86</v>
      </c>
      <c r="M13" s="25"/>
      <c r="N13" s="26"/>
      <c r="O13" s="27"/>
    </row>
    <row r="14" spans="1:15" ht="71.099999999999994" customHeight="1" outlineLevel="1" x14ac:dyDescent="0.25">
      <c r="A14" s="20" t="s">
        <v>287</v>
      </c>
      <c r="B14" s="21" t="s">
        <v>470</v>
      </c>
      <c r="C14" s="21" t="s">
        <v>565</v>
      </c>
      <c r="D14" s="21" t="s">
        <v>566</v>
      </c>
      <c r="E14" s="22">
        <v>8310</v>
      </c>
      <c r="F14" s="312">
        <v>3317.24</v>
      </c>
      <c r="G14" s="312"/>
      <c r="H14" s="22">
        <v>3211</v>
      </c>
      <c r="I14" s="313" t="s">
        <v>56</v>
      </c>
      <c r="J14" s="313"/>
      <c r="K14" s="23" t="s">
        <v>57</v>
      </c>
      <c r="L14" s="210">
        <v>27377.1</v>
      </c>
      <c r="M14" s="25"/>
      <c r="N14" s="26"/>
      <c r="O14" s="27"/>
    </row>
    <row r="15" spans="1:15" ht="71.099999999999994" customHeight="1" outlineLevel="1" x14ac:dyDescent="0.25">
      <c r="A15" s="20" t="s">
        <v>287</v>
      </c>
      <c r="B15" s="21" t="s">
        <v>470</v>
      </c>
      <c r="C15" s="21" t="s">
        <v>565</v>
      </c>
      <c r="D15" s="21" t="s">
        <v>568</v>
      </c>
      <c r="E15" s="22">
        <v>8310</v>
      </c>
      <c r="F15" s="312">
        <v>5133.92</v>
      </c>
      <c r="G15" s="312"/>
      <c r="H15" s="22">
        <v>3211</v>
      </c>
      <c r="I15" s="313" t="s">
        <v>56</v>
      </c>
      <c r="J15" s="313"/>
      <c r="K15" s="23" t="s">
        <v>57</v>
      </c>
      <c r="L15" s="210">
        <v>32511.019999999997</v>
      </c>
      <c r="M15" s="25"/>
      <c r="N15" s="26"/>
      <c r="O15" s="27"/>
    </row>
    <row r="16" spans="1:15" ht="71.099999999999994" customHeight="1" outlineLevel="1" x14ac:dyDescent="0.25">
      <c r="A16" s="20" t="s">
        <v>287</v>
      </c>
      <c r="B16" s="21" t="s">
        <v>470</v>
      </c>
      <c r="C16" s="21" t="s">
        <v>565</v>
      </c>
      <c r="D16" s="21" t="s">
        <v>569</v>
      </c>
      <c r="E16" s="22">
        <v>8310</v>
      </c>
      <c r="F16" s="312">
        <v>4434.8599999999997</v>
      </c>
      <c r="G16" s="312"/>
      <c r="H16" s="22">
        <v>3211</v>
      </c>
      <c r="I16" s="313" t="s">
        <v>56</v>
      </c>
      <c r="J16" s="313"/>
      <c r="K16" s="23" t="s">
        <v>57</v>
      </c>
      <c r="L16" s="210">
        <v>36945.879999999997</v>
      </c>
      <c r="M16" s="25"/>
      <c r="N16" s="26"/>
      <c r="O16" s="27"/>
    </row>
    <row r="17" spans="1:15" ht="71.099999999999994" customHeight="1" outlineLevel="1" x14ac:dyDescent="0.25">
      <c r="A17" s="20" t="s">
        <v>287</v>
      </c>
      <c r="B17" s="21" t="s">
        <v>470</v>
      </c>
      <c r="C17" s="21" t="s">
        <v>565</v>
      </c>
      <c r="D17" s="21" t="s">
        <v>570</v>
      </c>
      <c r="E17" s="22">
        <v>8310</v>
      </c>
      <c r="F17" s="312">
        <v>5166.34</v>
      </c>
      <c r="G17" s="312"/>
      <c r="H17" s="22">
        <v>3211</v>
      </c>
      <c r="I17" s="313" t="s">
        <v>56</v>
      </c>
      <c r="J17" s="313"/>
      <c r="K17" s="23" t="s">
        <v>57</v>
      </c>
      <c r="L17" s="210">
        <v>42112.22</v>
      </c>
      <c r="M17" s="25"/>
      <c r="N17" s="26"/>
      <c r="O17" s="27"/>
    </row>
    <row r="18" spans="1:15" ht="71.099999999999994" customHeight="1" outlineLevel="1" x14ac:dyDescent="0.25">
      <c r="A18" s="20" t="s">
        <v>287</v>
      </c>
      <c r="B18" s="21" t="s">
        <v>470</v>
      </c>
      <c r="C18" s="21" t="s">
        <v>565</v>
      </c>
      <c r="D18" s="21" t="s">
        <v>567</v>
      </c>
      <c r="E18" s="22">
        <v>8310</v>
      </c>
      <c r="F18" s="324">
        <v>4408.2700000000004</v>
      </c>
      <c r="G18" s="325"/>
      <c r="H18" s="22">
        <v>3211</v>
      </c>
      <c r="I18" s="323" t="s">
        <v>56</v>
      </c>
      <c r="J18" s="313"/>
      <c r="K18" s="23" t="s">
        <v>57</v>
      </c>
      <c r="L18" s="210">
        <v>46520.490000000005</v>
      </c>
      <c r="M18" s="25"/>
      <c r="N18" s="26"/>
      <c r="O18" s="27"/>
    </row>
    <row r="19" spans="1:15" ht="71.099999999999994" customHeight="1" outlineLevel="1" x14ac:dyDescent="0.25">
      <c r="A19" s="20" t="s">
        <v>287</v>
      </c>
      <c r="B19" s="21" t="s">
        <v>470</v>
      </c>
      <c r="C19" s="21" t="s">
        <v>565</v>
      </c>
      <c r="D19" s="21" t="s">
        <v>571</v>
      </c>
      <c r="E19" s="22">
        <v>8310</v>
      </c>
      <c r="F19" s="312">
        <v>5961.4</v>
      </c>
      <c r="G19" s="312"/>
      <c r="H19" s="22">
        <v>3211</v>
      </c>
      <c r="I19" s="313" t="s">
        <v>56</v>
      </c>
      <c r="J19" s="313"/>
      <c r="K19" s="23" t="s">
        <v>57</v>
      </c>
      <c r="L19" s="210">
        <v>52481.890000000007</v>
      </c>
      <c r="M19" s="25"/>
      <c r="N19" s="26"/>
      <c r="O19" s="27"/>
    </row>
    <row r="20" spans="1:15" ht="71.099999999999994" customHeight="1" outlineLevel="1" x14ac:dyDescent="0.25">
      <c r="A20" s="20" t="s">
        <v>304</v>
      </c>
      <c r="B20" s="21" t="s">
        <v>473</v>
      </c>
      <c r="C20" s="21" t="s">
        <v>565</v>
      </c>
      <c r="D20" s="21" t="s">
        <v>568</v>
      </c>
      <c r="E20" s="22">
        <v>8310</v>
      </c>
      <c r="F20" s="312">
        <v>5521.57</v>
      </c>
      <c r="G20" s="312"/>
      <c r="H20" s="22">
        <v>3211</v>
      </c>
      <c r="I20" s="313" t="s">
        <v>56</v>
      </c>
      <c r="J20" s="313"/>
      <c r="K20" s="23" t="s">
        <v>57</v>
      </c>
      <c r="L20" s="210">
        <v>58003.460000000006</v>
      </c>
      <c r="M20" s="25"/>
      <c r="N20" s="26"/>
      <c r="O20" s="27"/>
    </row>
    <row r="21" spans="1:15" ht="71.099999999999994" customHeight="1" outlineLevel="1" x14ac:dyDescent="0.25">
      <c r="A21" s="20" t="s">
        <v>304</v>
      </c>
      <c r="B21" s="21" t="s">
        <v>473</v>
      </c>
      <c r="C21" s="21" t="s">
        <v>565</v>
      </c>
      <c r="D21" s="21" t="s">
        <v>569</v>
      </c>
      <c r="E21" s="22">
        <v>8310</v>
      </c>
      <c r="F21" s="312">
        <v>4283.47</v>
      </c>
      <c r="G21" s="312"/>
      <c r="H21" s="22">
        <v>3211</v>
      </c>
      <c r="I21" s="313" t="s">
        <v>56</v>
      </c>
      <c r="J21" s="313"/>
      <c r="K21" s="23" t="s">
        <v>57</v>
      </c>
      <c r="L21" s="210">
        <v>62286.930000000008</v>
      </c>
      <c r="M21" s="25"/>
      <c r="N21" s="26"/>
      <c r="O21" s="27"/>
    </row>
    <row r="22" spans="1:15" ht="71.099999999999994" customHeight="1" outlineLevel="1" x14ac:dyDescent="0.25">
      <c r="A22" s="20" t="s">
        <v>304</v>
      </c>
      <c r="B22" s="21" t="s">
        <v>473</v>
      </c>
      <c r="C22" s="21" t="s">
        <v>565</v>
      </c>
      <c r="D22" s="21" t="s">
        <v>570</v>
      </c>
      <c r="E22" s="22">
        <v>8310</v>
      </c>
      <c r="F22" s="312">
        <v>6621.76</v>
      </c>
      <c r="G22" s="312"/>
      <c r="H22" s="22">
        <v>3211</v>
      </c>
      <c r="I22" s="313" t="s">
        <v>56</v>
      </c>
      <c r="J22" s="313"/>
      <c r="K22" s="23" t="s">
        <v>57</v>
      </c>
      <c r="L22" s="210">
        <v>68908.69</v>
      </c>
      <c r="M22" s="25"/>
      <c r="N22" s="26"/>
      <c r="O22" s="27"/>
    </row>
    <row r="23" spans="1:15" ht="71.099999999999994" customHeight="1" outlineLevel="1" x14ac:dyDescent="0.25">
      <c r="A23" s="20" t="s">
        <v>304</v>
      </c>
      <c r="B23" s="21" t="s">
        <v>473</v>
      </c>
      <c r="C23" s="21" t="s">
        <v>565</v>
      </c>
      <c r="D23" s="21" t="s">
        <v>567</v>
      </c>
      <c r="E23" s="22">
        <v>8310</v>
      </c>
      <c r="F23" s="317">
        <v>4285.1899999999996</v>
      </c>
      <c r="G23" s="317"/>
      <c r="H23" s="22">
        <v>3211</v>
      </c>
      <c r="I23" s="313" t="s">
        <v>56</v>
      </c>
      <c r="J23" s="313"/>
      <c r="K23" s="23" t="s">
        <v>57</v>
      </c>
      <c r="L23" s="210">
        <v>73193.88</v>
      </c>
      <c r="M23" s="25"/>
      <c r="N23" s="26"/>
      <c r="O23" s="27"/>
    </row>
    <row r="24" spans="1:15" ht="71.099999999999994" customHeight="1" outlineLevel="1" x14ac:dyDescent="0.25">
      <c r="A24" s="20" t="s">
        <v>304</v>
      </c>
      <c r="B24" s="21" t="s">
        <v>473</v>
      </c>
      <c r="C24" s="21" t="s">
        <v>565</v>
      </c>
      <c r="D24" s="21" t="s">
        <v>571</v>
      </c>
      <c r="E24" s="22">
        <v>8310</v>
      </c>
      <c r="F24" s="312">
        <v>5833.21</v>
      </c>
      <c r="G24" s="312"/>
      <c r="H24" s="22">
        <v>3211</v>
      </c>
      <c r="I24" s="313" t="s">
        <v>56</v>
      </c>
      <c r="J24" s="313"/>
      <c r="K24" s="23" t="s">
        <v>57</v>
      </c>
      <c r="L24" s="210">
        <v>79027.090000000011</v>
      </c>
      <c r="M24" s="25"/>
      <c r="N24" s="26"/>
      <c r="O24" s="27"/>
    </row>
    <row r="25" spans="1:15" ht="71.099999999999994" customHeight="1" outlineLevel="1" x14ac:dyDescent="0.25">
      <c r="A25" s="20" t="s">
        <v>307</v>
      </c>
      <c r="B25" s="21" t="s">
        <v>475</v>
      </c>
      <c r="C25" s="21" t="s">
        <v>565</v>
      </c>
      <c r="D25" s="21" t="s">
        <v>570</v>
      </c>
      <c r="E25" s="22">
        <v>8310</v>
      </c>
      <c r="F25" s="312">
        <v>5337.38</v>
      </c>
      <c r="G25" s="312"/>
      <c r="H25" s="22">
        <v>3211</v>
      </c>
      <c r="I25" s="313" t="s">
        <v>56</v>
      </c>
      <c r="J25" s="313"/>
      <c r="K25" s="23" t="s">
        <v>57</v>
      </c>
      <c r="L25" s="210">
        <v>84364.470000000016</v>
      </c>
      <c r="M25" s="25"/>
      <c r="N25" s="26"/>
      <c r="O25" s="27"/>
    </row>
    <row r="26" spans="1:15" ht="71.099999999999994" customHeight="1" outlineLevel="1" x14ac:dyDescent="0.25">
      <c r="A26" s="20" t="s">
        <v>307</v>
      </c>
      <c r="B26" s="21" t="s">
        <v>475</v>
      </c>
      <c r="C26" s="21" t="s">
        <v>565</v>
      </c>
      <c r="D26" s="21" t="s">
        <v>569</v>
      </c>
      <c r="E26" s="22">
        <v>8310</v>
      </c>
      <c r="F26" s="317">
        <v>4864.97</v>
      </c>
      <c r="G26" s="317"/>
      <c r="H26" s="22">
        <v>3211</v>
      </c>
      <c r="I26" s="313" t="s">
        <v>56</v>
      </c>
      <c r="J26" s="313"/>
      <c r="K26" s="23" t="s">
        <v>57</v>
      </c>
      <c r="L26" s="210">
        <v>89229.440000000017</v>
      </c>
      <c r="M26" s="25"/>
      <c r="N26" s="26"/>
      <c r="O26" s="27"/>
    </row>
    <row r="27" spans="1:15" ht="71.099999999999994" customHeight="1" outlineLevel="1" x14ac:dyDescent="0.25">
      <c r="A27" s="20" t="s">
        <v>307</v>
      </c>
      <c r="B27" s="21" t="s">
        <v>475</v>
      </c>
      <c r="C27" s="21" t="s">
        <v>565</v>
      </c>
      <c r="D27" s="21" t="s">
        <v>568</v>
      </c>
      <c r="E27" s="22">
        <v>8310</v>
      </c>
      <c r="F27" s="317">
        <v>4318.18</v>
      </c>
      <c r="G27" s="317"/>
      <c r="H27" s="22">
        <v>3211</v>
      </c>
      <c r="I27" s="313" t="s">
        <v>56</v>
      </c>
      <c r="J27" s="313"/>
      <c r="K27" s="23" t="s">
        <v>57</v>
      </c>
      <c r="L27" s="210">
        <v>93547.620000000024</v>
      </c>
      <c r="M27" s="25"/>
      <c r="N27" s="26"/>
      <c r="O27" s="27"/>
    </row>
    <row r="28" spans="1:15" ht="71.099999999999994" customHeight="1" outlineLevel="1" x14ac:dyDescent="0.25">
      <c r="A28" s="20" t="s">
        <v>307</v>
      </c>
      <c r="B28" s="21" t="s">
        <v>475</v>
      </c>
      <c r="C28" s="21" t="s">
        <v>565</v>
      </c>
      <c r="D28" s="21" t="s">
        <v>567</v>
      </c>
      <c r="E28" s="22">
        <v>8310</v>
      </c>
      <c r="F28" s="312">
        <v>4864.8900000000003</v>
      </c>
      <c r="G28" s="312"/>
      <c r="H28" s="22">
        <v>3211</v>
      </c>
      <c r="I28" s="313" t="s">
        <v>56</v>
      </c>
      <c r="J28" s="313"/>
      <c r="K28" s="23" t="s">
        <v>57</v>
      </c>
      <c r="L28" s="210">
        <v>98412.510000000024</v>
      </c>
      <c r="M28" s="25"/>
      <c r="N28" s="26"/>
      <c r="O28" s="27"/>
    </row>
    <row r="29" spans="1:15" ht="71.099999999999994" customHeight="1" outlineLevel="1" x14ac:dyDescent="0.25">
      <c r="A29" s="20" t="s">
        <v>307</v>
      </c>
      <c r="B29" s="21" t="s">
        <v>475</v>
      </c>
      <c r="C29" s="21" t="s">
        <v>565</v>
      </c>
      <c r="D29" s="21" t="s">
        <v>571</v>
      </c>
      <c r="E29" s="22">
        <v>8310</v>
      </c>
      <c r="F29" s="312">
        <v>5686.25</v>
      </c>
      <c r="G29" s="312"/>
      <c r="H29" s="22">
        <v>3211</v>
      </c>
      <c r="I29" s="313" t="s">
        <v>56</v>
      </c>
      <c r="J29" s="313"/>
      <c r="K29" s="23" t="s">
        <v>57</v>
      </c>
      <c r="L29" s="210">
        <v>104098.76000000002</v>
      </c>
      <c r="M29" s="25"/>
      <c r="N29" s="26"/>
      <c r="O29" s="27"/>
    </row>
    <row r="30" spans="1:15" ht="71.099999999999994" customHeight="1" outlineLevel="1" x14ac:dyDescent="0.25">
      <c r="A30" s="20" t="s">
        <v>313</v>
      </c>
      <c r="B30" s="21" t="s">
        <v>477</v>
      </c>
      <c r="C30" s="21" t="s">
        <v>565</v>
      </c>
      <c r="D30" s="21" t="s">
        <v>568</v>
      </c>
      <c r="E30" s="22">
        <v>8310</v>
      </c>
      <c r="F30" s="312">
        <v>4706.2700000000004</v>
      </c>
      <c r="G30" s="312"/>
      <c r="H30" s="22">
        <v>3211</v>
      </c>
      <c r="I30" s="313" t="s">
        <v>56</v>
      </c>
      <c r="J30" s="313"/>
      <c r="K30" s="23" t="s">
        <v>57</v>
      </c>
      <c r="L30" s="210">
        <v>108805.03000000003</v>
      </c>
      <c r="M30" s="25"/>
      <c r="N30" s="26"/>
      <c r="O30" s="27"/>
    </row>
    <row r="31" spans="1:15" ht="71.099999999999994" customHeight="1" outlineLevel="1" x14ac:dyDescent="0.25">
      <c r="A31" s="20" t="s">
        <v>313</v>
      </c>
      <c r="B31" s="21" t="s">
        <v>477</v>
      </c>
      <c r="C31" s="21" t="s">
        <v>565</v>
      </c>
      <c r="D31" s="21" t="s">
        <v>569</v>
      </c>
      <c r="E31" s="22">
        <v>8310</v>
      </c>
      <c r="F31" s="312">
        <v>4564.1899999999996</v>
      </c>
      <c r="G31" s="312"/>
      <c r="H31" s="22">
        <v>3211</v>
      </c>
      <c r="I31" s="313" t="s">
        <v>56</v>
      </c>
      <c r="J31" s="313"/>
      <c r="K31" s="23" t="s">
        <v>57</v>
      </c>
      <c r="L31" s="210">
        <v>113369.22000000003</v>
      </c>
      <c r="M31" s="25"/>
      <c r="N31" s="26"/>
      <c r="O31" s="27"/>
    </row>
    <row r="32" spans="1:15" ht="71.099999999999994" customHeight="1" outlineLevel="1" x14ac:dyDescent="0.25">
      <c r="A32" s="20" t="s">
        <v>313</v>
      </c>
      <c r="B32" s="21" t="s">
        <v>477</v>
      </c>
      <c r="C32" s="21" t="s">
        <v>565</v>
      </c>
      <c r="D32" s="21" t="s">
        <v>570</v>
      </c>
      <c r="E32" s="22">
        <v>8310</v>
      </c>
      <c r="F32" s="312">
        <v>4570.68</v>
      </c>
      <c r="G32" s="312"/>
      <c r="H32" s="22">
        <v>3211</v>
      </c>
      <c r="I32" s="313" t="s">
        <v>56</v>
      </c>
      <c r="J32" s="313"/>
      <c r="K32" s="23" t="s">
        <v>57</v>
      </c>
      <c r="L32" s="210">
        <v>117939.90000000002</v>
      </c>
      <c r="M32" s="25"/>
      <c r="N32" s="26"/>
      <c r="O32" s="27"/>
    </row>
    <row r="33" spans="1:15" ht="71.099999999999994" customHeight="1" outlineLevel="1" x14ac:dyDescent="0.25">
      <c r="A33" s="20" t="s">
        <v>313</v>
      </c>
      <c r="B33" s="21" t="s">
        <v>477</v>
      </c>
      <c r="C33" s="21" t="s">
        <v>565</v>
      </c>
      <c r="D33" s="21" t="s">
        <v>567</v>
      </c>
      <c r="E33" s="22">
        <v>8310</v>
      </c>
      <c r="F33" s="317">
        <v>3538.18</v>
      </c>
      <c r="G33" s="317"/>
      <c r="H33" s="22">
        <v>3211</v>
      </c>
      <c r="I33" s="313" t="s">
        <v>56</v>
      </c>
      <c r="J33" s="313"/>
      <c r="K33" s="23" t="s">
        <v>57</v>
      </c>
      <c r="L33" s="210">
        <v>121478.08000000002</v>
      </c>
      <c r="M33" s="25"/>
      <c r="N33" s="26"/>
      <c r="O33" s="27"/>
    </row>
    <row r="34" spans="1:15" ht="71.25" customHeight="1" outlineLevel="1" x14ac:dyDescent="0.25">
      <c r="A34" s="20" t="s">
        <v>313</v>
      </c>
      <c r="B34" s="21" t="s">
        <v>477</v>
      </c>
      <c r="C34" s="21" t="s">
        <v>565</v>
      </c>
      <c r="D34" s="21" t="s">
        <v>572</v>
      </c>
      <c r="E34" s="22">
        <v>8310</v>
      </c>
      <c r="F34" s="312">
        <v>4218.5600000000004</v>
      </c>
      <c r="G34" s="312"/>
      <c r="H34" s="22">
        <v>3211</v>
      </c>
      <c r="I34" s="313" t="s">
        <v>56</v>
      </c>
      <c r="J34" s="313"/>
      <c r="K34" s="23" t="s">
        <v>57</v>
      </c>
      <c r="L34" s="210">
        <v>125696.64000000001</v>
      </c>
      <c r="M34" s="25"/>
      <c r="N34" s="26"/>
      <c r="O34" s="27"/>
    </row>
    <row r="35" spans="1:15" ht="71.099999999999994" customHeight="1" outlineLevel="1" x14ac:dyDescent="0.25">
      <c r="A35" s="20" t="s">
        <v>322</v>
      </c>
      <c r="B35" s="21" t="s">
        <v>479</v>
      </c>
      <c r="C35" s="21" t="s">
        <v>565</v>
      </c>
      <c r="D35" s="21" t="s">
        <v>568</v>
      </c>
      <c r="E35" s="22">
        <v>8310</v>
      </c>
      <c r="F35" s="312">
        <v>10315.75</v>
      </c>
      <c r="G35" s="312"/>
      <c r="H35" s="22">
        <v>3211</v>
      </c>
      <c r="I35" s="313" t="s">
        <v>56</v>
      </c>
      <c r="J35" s="313"/>
      <c r="K35" s="23" t="s">
        <v>57</v>
      </c>
      <c r="L35" s="210">
        <v>136012.39000000001</v>
      </c>
      <c r="M35" s="25"/>
      <c r="N35" s="26"/>
      <c r="O35" s="27"/>
    </row>
    <row r="36" spans="1:15" ht="71.099999999999994" customHeight="1" outlineLevel="1" x14ac:dyDescent="0.25">
      <c r="A36" s="20" t="s">
        <v>322</v>
      </c>
      <c r="B36" s="21" t="s">
        <v>479</v>
      </c>
      <c r="C36" s="21" t="s">
        <v>565</v>
      </c>
      <c r="D36" s="21" t="s">
        <v>569</v>
      </c>
      <c r="E36" s="22">
        <v>8310</v>
      </c>
      <c r="F36" s="312">
        <v>6198.78</v>
      </c>
      <c r="G36" s="312"/>
      <c r="H36" s="22">
        <v>3211</v>
      </c>
      <c r="I36" s="313" t="s">
        <v>56</v>
      </c>
      <c r="J36" s="313"/>
      <c r="K36" s="23" t="s">
        <v>57</v>
      </c>
      <c r="L36" s="210">
        <v>142211.17000000001</v>
      </c>
      <c r="M36" s="25"/>
      <c r="N36" s="26"/>
      <c r="O36" s="27"/>
    </row>
    <row r="37" spans="1:15" ht="71.099999999999994" customHeight="1" outlineLevel="1" x14ac:dyDescent="0.25">
      <c r="A37" s="20" t="s">
        <v>322</v>
      </c>
      <c r="B37" s="21" t="s">
        <v>479</v>
      </c>
      <c r="C37" s="21" t="s">
        <v>565</v>
      </c>
      <c r="D37" s="21" t="s">
        <v>570</v>
      </c>
      <c r="E37" s="22">
        <v>8310</v>
      </c>
      <c r="F37" s="312">
        <v>5105.76</v>
      </c>
      <c r="G37" s="312"/>
      <c r="H37" s="22">
        <v>3211</v>
      </c>
      <c r="I37" s="313" t="s">
        <v>56</v>
      </c>
      <c r="J37" s="313"/>
      <c r="K37" s="23" t="s">
        <v>57</v>
      </c>
      <c r="L37" s="210">
        <v>147316.93000000002</v>
      </c>
      <c r="M37" s="25"/>
      <c r="N37" s="26"/>
      <c r="O37" s="27"/>
    </row>
    <row r="38" spans="1:15" ht="71.099999999999994" customHeight="1" outlineLevel="1" x14ac:dyDescent="0.25">
      <c r="A38" s="20" t="s">
        <v>322</v>
      </c>
      <c r="B38" s="21" t="s">
        <v>479</v>
      </c>
      <c r="C38" s="21" t="s">
        <v>565</v>
      </c>
      <c r="D38" s="21" t="s">
        <v>567</v>
      </c>
      <c r="E38" s="22">
        <v>8310</v>
      </c>
      <c r="F38" s="317">
        <v>8106.72</v>
      </c>
      <c r="G38" s="317"/>
      <c r="H38" s="22">
        <v>3211</v>
      </c>
      <c r="I38" s="313" t="s">
        <v>56</v>
      </c>
      <c r="J38" s="313"/>
      <c r="K38" s="23" t="s">
        <v>57</v>
      </c>
      <c r="L38" s="210">
        <v>155423.65000000002</v>
      </c>
      <c r="M38" s="25"/>
      <c r="N38" s="26"/>
      <c r="O38" s="27"/>
    </row>
    <row r="39" spans="1:15" ht="83.1" customHeight="1" outlineLevel="1" x14ac:dyDescent="0.25">
      <c r="A39" s="20" t="s">
        <v>322</v>
      </c>
      <c r="B39" s="21" t="s">
        <v>479</v>
      </c>
      <c r="C39" s="21" t="s">
        <v>565</v>
      </c>
      <c r="D39" s="21" t="s">
        <v>573</v>
      </c>
      <c r="E39" s="22">
        <v>8310</v>
      </c>
      <c r="F39" s="312">
        <v>5691.29</v>
      </c>
      <c r="G39" s="312"/>
      <c r="H39" s="22">
        <v>3211</v>
      </c>
      <c r="I39" s="313" t="s">
        <v>56</v>
      </c>
      <c r="J39" s="313"/>
      <c r="K39" s="23" t="s">
        <v>57</v>
      </c>
      <c r="L39" s="210">
        <v>161114.94000000003</v>
      </c>
      <c r="M39" s="25"/>
      <c r="N39" s="26"/>
      <c r="O39" s="27"/>
    </row>
    <row r="40" spans="1:15" ht="71.099999999999994" customHeight="1" outlineLevel="1" x14ac:dyDescent="0.25">
      <c r="A40" s="20" t="s">
        <v>332</v>
      </c>
      <c r="B40" s="21" t="s">
        <v>481</v>
      </c>
      <c r="C40" s="21" t="s">
        <v>565</v>
      </c>
      <c r="D40" s="21" t="s">
        <v>566</v>
      </c>
      <c r="E40" s="22">
        <v>8310</v>
      </c>
      <c r="F40" s="312">
        <v>4294.08</v>
      </c>
      <c r="G40" s="312"/>
      <c r="H40" s="22">
        <v>3211</v>
      </c>
      <c r="I40" s="313" t="s">
        <v>56</v>
      </c>
      <c r="J40" s="313"/>
      <c r="K40" s="23" t="s">
        <v>57</v>
      </c>
      <c r="L40" s="210">
        <v>165409.02000000002</v>
      </c>
      <c r="M40" s="25"/>
      <c r="N40" s="26"/>
      <c r="O40" s="27"/>
    </row>
    <row r="41" spans="1:15" ht="71.099999999999994" customHeight="1" outlineLevel="1" x14ac:dyDescent="0.25">
      <c r="A41" s="20" t="s">
        <v>332</v>
      </c>
      <c r="B41" s="21" t="s">
        <v>481</v>
      </c>
      <c r="C41" s="21" t="s">
        <v>565</v>
      </c>
      <c r="D41" s="21" t="s">
        <v>568</v>
      </c>
      <c r="E41" s="22">
        <v>8310</v>
      </c>
      <c r="F41" s="312">
        <v>3029.9</v>
      </c>
      <c r="G41" s="312"/>
      <c r="H41" s="22">
        <v>3211</v>
      </c>
      <c r="I41" s="313" t="s">
        <v>56</v>
      </c>
      <c r="J41" s="313"/>
      <c r="K41" s="23" t="s">
        <v>57</v>
      </c>
      <c r="L41" s="210">
        <v>168438.92</v>
      </c>
      <c r="M41" s="25"/>
      <c r="N41" s="26"/>
      <c r="O41" s="27"/>
    </row>
    <row r="42" spans="1:15" ht="71.099999999999994" customHeight="1" outlineLevel="1" x14ac:dyDescent="0.25">
      <c r="A42" s="20" t="s">
        <v>332</v>
      </c>
      <c r="B42" s="21" t="s">
        <v>481</v>
      </c>
      <c r="C42" s="21" t="s">
        <v>565</v>
      </c>
      <c r="D42" s="21" t="s">
        <v>569</v>
      </c>
      <c r="E42" s="22">
        <v>8310</v>
      </c>
      <c r="F42" s="312">
        <v>5004.2299999999996</v>
      </c>
      <c r="G42" s="312"/>
      <c r="H42" s="22">
        <v>3211</v>
      </c>
      <c r="I42" s="313" t="s">
        <v>56</v>
      </c>
      <c r="J42" s="313"/>
      <c r="K42" s="23" t="s">
        <v>57</v>
      </c>
      <c r="L42" s="210">
        <v>173443.15000000002</v>
      </c>
      <c r="M42" s="25"/>
      <c r="N42" s="26"/>
      <c r="O42" s="27"/>
    </row>
    <row r="43" spans="1:15" ht="71.099999999999994" customHeight="1" outlineLevel="1" x14ac:dyDescent="0.25">
      <c r="A43" s="20" t="s">
        <v>332</v>
      </c>
      <c r="B43" s="21" t="s">
        <v>481</v>
      </c>
      <c r="C43" s="21" t="s">
        <v>565</v>
      </c>
      <c r="D43" s="21" t="s">
        <v>570</v>
      </c>
      <c r="E43" s="22">
        <v>8310</v>
      </c>
      <c r="F43" s="312">
        <v>4841.51</v>
      </c>
      <c r="G43" s="312"/>
      <c r="H43" s="22">
        <v>3211</v>
      </c>
      <c r="I43" s="313" t="s">
        <v>56</v>
      </c>
      <c r="J43" s="313"/>
      <c r="K43" s="23" t="s">
        <v>57</v>
      </c>
      <c r="L43" s="210">
        <v>178284.66000000003</v>
      </c>
      <c r="M43" s="25"/>
      <c r="N43" s="26"/>
      <c r="O43" s="27"/>
    </row>
    <row r="44" spans="1:15" ht="71.099999999999994" customHeight="1" outlineLevel="1" x14ac:dyDescent="0.25">
      <c r="A44" s="20" t="s">
        <v>332</v>
      </c>
      <c r="B44" s="21" t="s">
        <v>481</v>
      </c>
      <c r="C44" s="21" t="s">
        <v>565</v>
      </c>
      <c r="D44" s="21" t="s">
        <v>567</v>
      </c>
      <c r="E44" s="22">
        <v>8310</v>
      </c>
      <c r="F44" s="317">
        <v>2005.94</v>
      </c>
      <c r="G44" s="317"/>
      <c r="H44" s="22">
        <v>3211</v>
      </c>
      <c r="I44" s="313" t="s">
        <v>56</v>
      </c>
      <c r="J44" s="313"/>
      <c r="K44" s="23" t="s">
        <v>57</v>
      </c>
      <c r="L44" s="210">
        <v>180290.60000000003</v>
      </c>
      <c r="M44" s="25"/>
      <c r="N44" s="26"/>
      <c r="O44" s="27"/>
    </row>
    <row r="45" spans="1:15" ht="83.1" customHeight="1" outlineLevel="1" x14ac:dyDescent="0.25">
      <c r="A45" s="20" t="s">
        <v>332</v>
      </c>
      <c r="B45" s="21" t="s">
        <v>481</v>
      </c>
      <c r="C45" s="21" t="s">
        <v>565</v>
      </c>
      <c r="D45" s="21" t="s">
        <v>573</v>
      </c>
      <c r="E45" s="22">
        <v>8310</v>
      </c>
      <c r="F45" s="317">
        <v>7883.76</v>
      </c>
      <c r="G45" s="317"/>
      <c r="H45" s="22">
        <v>3211</v>
      </c>
      <c r="I45" s="313" t="s">
        <v>56</v>
      </c>
      <c r="J45" s="313"/>
      <c r="K45" s="23" t="s">
        <v>57</v>
      </c>
      <c r="L45" s="210">
        <v>188174.36000000004</v>
      </c>
      <c r="M45" s="25"/>
      <c r="N45" s="26"/>
      <c r="O45" s="27"/>
    </row>
    <row r="46" spans="1:15" ht="71.099999999999994" customHeight="1" outlineLevel="1" x14ac:dyDescent="0.25">
      <c r="A46" s="20" t="s">
        <v>336</v>
      </c>
      <c r="B46" s="21" t="s">
        <v>483</v>
      </c>
      <c r="C46" s="21" t="s">
        <v>565</v>
      </c>
      <c r="D46" s="21" t="s">
        <v>566</v>
      </c>
      <c r="E46" s="22">
        <v>8310</v>
      </c>
      <c r="F46" s="312">
        <v>4961.71</v>
      </c>
      <c r="G46" s="312"/>
      <c r="H46" s="22">
        <v>3211</v>
      </c>
      <c r="I46" s="313" t="s">
        <v>56</v>
      </c>
      <c r="J46" s="313"/>
      <c r="K46" s="23" t="s">
        <v>57</v>
      </c>
      <c r="L46" s="210">
        <v>193136.07000000004</v>
      </c>
      <c r="M46" s="25"/>
      <c r="N46" s="26"/>
      <c r="O46" s="27"/>
    </row>
    <row r="47" spans="1:15" ht="71.099999999999994" customHeight="1" outlineLevel="1" x14ac:dyDescent="0.25">
      <c r="A47" s="20" t="s">
        <v>336</v>
      </c>
      <c r="B47" s="21" t="s">
        <v>483</v>
      </c>
      <c r="C47" s="21" t="s">
        <v>565</v>
      </c>
      <c r="D47" s="21" t="s">
        <v>569</v>
      </c>
      <c r="E47" s="22">
        <v>8310</v>
      </c>
      <c r="F47" s="312">
        <v>5296.96</v>
      </c>
      <c r="G47" s="312"/>
      <c r="H47" s="22">
        <v>3211</v>
      </c>
      <c r="I47" s="313" t="s">
        <v>56</v>
      </c>
      <c r="J47" s="313"/>
      <c r="K47" s="23" t="s">
        <v>57</v>
      </c>
      <c r="L47" s="210">
        <v>198433.03000000003</v>
      </c>
      <c r="M47" s="25"/>
      <c r="N47" s="26"/>
      <c r="O47" s="27"/>
    </row>
    <row r="48" spans="1:15" ht="71.099999999999994" customHeight="1" outlineLevel="1" x14ac:dyDescent="0.25">
      <c r="A48" s="20" t="s">
        <v>336</v>
      </c>
      <c r="B48" s="21" t="s">
        <v>483</v>
      </c>
      <c r="C48" s="21" t="s">
        <v>565</v>
      </c>
      <c r="D48" s="21" t="s">
        <v>570</v>
      </c>
      <c r="E48" s="22">
        <v>8310</v>
      </c>
      <c r="F48" s="312">
        <v>7424.8</v>
      </c>
      <c r="G48" s="312"/>
      <c r="H48" s="22">
        <v>3211</v>
      </c>
      <c r="I48" s="313" t="s">
        <v>56</v>
      </c>
      <c r="J48" s="313"/>
      <c r="K48" s="23" t="s">
        <v>57</v>
      </c>
      <c r="L48" s="210">
        <v>205857.83000000002</v>
      </c>
      <c r="M48" s="25"/>
      <c r="N48" s="26"/>
      <c r="O48" s="27"/>
    </row>
    <row r="49" spans="1:15" ht="71.099999999999994" customHeight="1" outlineLevel="1" x14ac:dyDescent="0.25">
      <c r="A49" s="20" t="s">
        <v>336</v>
      </c>
      <c r="B49" s="21" t="s">
        <v>484</v>
      </c>
      <c r="C49" s="21" t="s">
        <v>565</v>
      </c>
      <c r="D49" s="21" t="s">
        <v>568</v>
      </c>
      <c r="E49" s="22">
        <v>8310</v>
      </c>
      <c r="F49" s="312">
        <v>6622.5</v>
      </c>
      <c r="G49" s="312"/>
      <c r="H49" s="22">
        <v>3211</v>
      </c>
      <c r="I49" s="313" t="s">
        <v>56</v>
      </c>
      <c r="J49" s="313"/>
      <c r="K49" s="23" t="s">
        <v>57</v>
      </c>
      <c r="L49" s="210">
        <v>212480.33000000002</v>
      </c>
      <c r="M49" s="25"/>
      <c r="N49" s="26"/>
      <c r="O49" s="27"/>
    </row>
    <row r="50" spans="1:15" ht="71.099999999999994" customHeight="1" outlineLevel="1" x14ac:dyDescent="0.25">
      <c r="A50" s="20" t="s">
        <v>336</v>
      </c>
      <c r="B50" s="21" t="s">
        <v>484</v>
      </c>
      <c r="C50" s="21" t="s">
        <v>565</v>
      </c>
      <c r="D50" s="21" t="s">
        <v>567</v>
      </c>
      <c r="E50" s="22">
        <v>8310</v>
      </c>
      <c r="F50" s="317">
        <v>4358.26</v>
      </c>
      <c r="G50" s="317"/>
      <c r="H50" s="22">
        <v>3211</v>
      </c>
      <c r="I50" s="313" t="s">
        <v>56</v>
      </c>
      <c r="J50" s="313"/>
      <c r="K50" s="23" t="s">
        <v>57</v>
      </c>
      <c r="L50" s="210">
        <v>216838.59000000003</v>
      </c>
      <c r="M50" s="25"/>
      <c r="N50" s="26"/>
      <c r="O50" s="27"/>
    </row>
    <row r="51" spans="1:15" ht="71.099999999999994" customHeight="1" outlineLevel="1" x14ac:dyDescent="0.25">
      <c r="A51" s="20" t="s">
        <v>336</v>
      </c>
      <c r="B51" s="21" t="s">
        <v>484</v>
      </c>
      <c r="C51" s="21" t="s">
        <v>565</v>
      </c>
      <c r="D51" s="21" t="s">
        <v>571</v>
      </c>
      <c r="E51" s="22">
        <v>8310</v>
      </c>
      <c r="F51" s="312">
        <v>1413.43</v>
      </c>
      <c r="G51" s="312"/>
      <c r="H51" s="22">
        <v>3211</v>
      </c>
      <c r="I51" s="313" t="s">
        <v>56</v>
      </c>
      <c r="J51" s="313"/>
      <c r="K51" s="23" t="s">
        <v>57</v>
      </c>
      <c r="L51" s="210">
        <v>218252.02000000002</v>
      </c>
      <c r="M51" s="25"/>
      <c r="N51" s="26"/>
      <c r="O51" s="27"/>
    </row>
    <row r="52" spans="1:15" ht="71.099999999999994" customHeight="1" outlineLevel="1" x14ac:dyDescent="0.25">
      <c r="A52" s="20" t="s">
        <v>339</v>
      </c>
      <c r="B52" s="21" t="s">
        <v>486</v>
      </c>
      <c r="C52" s="21" t="s">
        <v>565</v>
      </c>
      <c r="D52" s="21" t="s">
        <v>566</v>
      </c>
      <c r="E52" s="22">
        <v>8310</v>
      </c>
      <c r="F52" s="312">
        <v>5084.43</v>
      </c>
      <c r="G52" s="312"/>
      <c r="H52" s="22">
        <v>3211</v>
      </c>
      <c r="I52" s="313" t="s">
        <v>56</v>
      </c>
      <c r="J52" s="313"/>
      <c r="K52" s="23" t="s">
        <v>57</v>
      </c>
      <c r="L52" s="210">
        <v>223336.45</v>
      </c>
      <c r="M52" s="25"/>
      <c r="N52" s="26"/>
      <c r="O52" s="27"/>
    </row>
    <row r="53" spans="1:15" ht="71.099999999999994" customHeight="1" outlineLevel="1" x14ac:dyDescent="0.25">
      <c r="A53" s="20" t="s">
        <v>339</v>
      </c>
      <c r="B53" s="21" t="s">
        <v>486</v>
      </c>
      <c r="C53" s="21" t="s">
        <v>565</v>
      </c>
      <c r="D53" s="21" t="s">
        <v>566</v>
      </c>
      <c r="E53" s="22">
        <v>8310</v>
      </c>
      <c r="F53" s="317">
        <v>179.57</v>
      </c>
      <c r="G53" s="317"/>
      <c r="H53" s="22">
        <v>3211</v>
      </c>
      <c r="I53" s="313" t="s">
        <v>56</v>
      </c>
      <c r="J53" s="313"/>
      <c r="K53" s="23" t="s">
        <v>57</v>
      </c>
      <c r="L53" s="210">
        <v>223516.02000000002</v>
      </c>
      <c r="M53" s="25"/>
      <c r="N53" s="26"/>
      <c r="O53" s="27"/>
    </row>
    <row r="54" spans="1:15" ht="71.099999999999994" customHeight="1" outlineLevel="1" x14ac:dyDescent="0.25">
      <c r="A54" s="20" t="s">
        <v>339</v>
      </c>
      <c r="B54" s="21" t="s">
        <v>486</v>
      </c>
      <c r="C54" s="21" t="s">
        <v>565</v>
      </c>
      <c r="D54" s="21" t="s">
        <v>569</v>
      </c>
      <c r="E54" s="22">
        <v>8310</v>
      </c>
      <c r="F54" s="312">
        <v>5119.9399999999996</v>
      </c>
      <c r="G54" s="312"/>
      <c r="H54" s="22">
        <v>3211</v>
      </c>
      <c r="I54" s="313" t="s">
        <v>56</v>
      </c>
      <c r="J54" s="313"/>
      <c r="K54" s="23" t="s">
        <v>57</v>
      </c>
      <c r="L54" s="210">
        <v>228635.96000000002</v>
      </c>
      <c r="M54" s="25"/>
      <c r="N54" s="26"/>
      <c r="O54" s="27"/>
    </row>
    <row r="55" spans="1:15" ht="71.099999999999994" customHeight="1" outlineLevel="1" x14ac:dyDescent="0.25">
      <c r="A55" s="20" t="s">
        <v>339</v>
      </c>
      <c r="B55" s="21" t="s">
        <v>486</v>
      </c>
      <c r="C55" s="21" t="s">
        <v>565</v>
      </c>
      <c r="D55" s="21" t="s">
        <v>569</v>
      </c>
      <c r="E55" s="22">
        <v>8310</v>
      </c>
      <c r="F55" s="317">
        <v>198.48</v>
      </c>
      <c r="G55" s="317"/>
      <c r="H55" s="22">
        <v>3211</v>
      </c>
      <c r="I55" s="313" t="s">
        <v>56</v>
      </c>
      <c r="J55" s="313"/>
      <c r="K55" s="23" t="s">
        <v>57</v>
      </c>
      <c r="L55" s="210">
        <v>228834.44000000003</v>
      </c>
      <c r="M55" s="25"/>
      <c r="N55" s="26"/>
      <c r="O55" s="27"/>
    </row>
    <row r="56" spans="1:15" ht="71.099999999999994" customHeight="1" outlineLevel="1" x14ac:dyDescent="0.25">
      <c r="A56" s="20" t="s">
        <v>339</v>
      </c>
      <c r="B56" s="21" t="s">
        <v>486</v>
      </c>
      <c r="C56" s="21" t="s">
        <v>565</v>
      </c>
      <c r="D56" s="21" t="s">
        <v>570</v>
      </c>
      <c r="E56" s="22">
        <v>8310</v>
      </c>
      <c r="F56" s="312">
        <v>3097.66</v>
      </c>
      <c r="G56" s="312"/>
      <c r="H56" s="22">
        <v>3211</v>
      </c>
      <c r="I56" s="313" t="s">
        <v>56</v>
      </c>
      <c r="J56" s="313"/>
      <c r="K56" s="23" t="s">
        <v>57</v>
      </c>
      <c r="L56" s="210">
        <v>231932.10000000003</v>
      </c>
      <c r="M56" s="25"/>
      <c r="N56" s="26"/>
      <c r="O56" s="27"/>
    </row>
    <row r="57" spans="1:15" ht="71.099999999999994" customHeight="1" outlineLevel="1" x14ac:dyDescent="0.25">
      <c r="A57" s="20" t="s">
        <v>339</v>
      </c>
      <c r="B57" s="21" t="s">
        <v>486</v>
      </c>
      <c r="C57" s="21" t="s">
        <v>565</v>
      </c>
      <c r="D57" s="21" t="s">
        <v>570</v>
      </c>
      <c r="E57" s="22">
        <v>8310</v>
      </c>
      <c r="F57" s="317">
        <v>113.4</v>
      </c>
      <c r="G57" s="317"/>
      <c r="H57" s="22">
        <v>3211</v>
      </c>
      <c r="I57" s="313" t="s">
        <v>56</v>
      </c>
      <c r="J57" s="313"/>
      <c r="K57" s="23" t="s">
        <v>57</v>
      </c>
      <c r="L57" s="210">
        <v>232045.50000000003</v>
      </c>
      <c r="M57" s="25"/>
      <c r="N57" s="26"/>
      <c r="O57" s="27"/>
    </row>
    <row r="58" spans="1:15" ht="71.099999999999994" customHeight="1" outlineLevel="1" x14ac:dyDescent="0.25">
      <c r="A58" s="20" t="s">
        <v>339</v>
      </c>
      <c r="B58" s="21" t="s">
        <v>487</v>
      </c>
      <c r="C58" s="21" t="s">
        <v>565</v>
      </c>
      <c r="D58" s="21" t="s">
        <v>568</v>
      </c>
      <c r="E58" s="22">
        <v>8310</v>
      </c>
      <c r="F58" s="312">
        <v>6908.93</v>
      </c>
      <c r="G58" s="312"/>
      <c r="H58" s="22">
        <v>3211</v>
      </c>
      <c r="I58" s="313" t="s">
        <v>56</v>
      </c>
      <c r="J58" s="313"/>
      <c r="K58" s="23" t="s">
        <v>57</v>
      </c>
      <c r="L58" s="210">
        <v>238954.43000000002</v>
      </c>
      <c r="M58" s="25"/>
      <c r="N58" s="26"/>
      <c r="O58" s="27"/>
    </row>
    <row r="59" spans="1:15" ht="71.099999999999994" customHeight="1" outlineLevel="1" x14ac:dyDescent="0.25">
      <c r="A59" s="20" t="s">
        <v>339</v>
      </c>
      <c r="B59" s="21" t="s">
        <v>487</v>
      </c>
      <c r="C59" s="21" t="s">
        <v>565</v>
      </c>
      <c r="D59" s="21" t="s">
        <v>567</v>
      </c>
      <c r="E59" s="22">
        <v>8310</v>
      </c>
      <c r="F59" s="312">
        <v>5363.69</v>
      </c>
      <c r="G59" s="312"/>
      <c r="H59" s="22">
        <v>3211</v>
      </c>
      <c r="I59" s="313" t="s">
        <v>56</v>
      </c>
      <c r="J59" s="313"/>
      <c r="K59" s="23" t="s">
        <v>57</v>
      </c>
      <c r="L59" s="210">
        <v>244318.12000000002</v>
      </c>
      <c r="M59" s="25"/>
      <c r="N59" s="26"/>
      <c r="O59" s="27"/>
    </row>
    <row r="60" spans="1:15" ht="71.099999999999994" customHeight="1" outlineLevel="1" x14ac:dyDescent="0.25">
      <c r="A60" s="20" t="s">
        <v>339</v>
      </c>
      <c r="B60" s="21" t="s">
        <v>487</v>
      </c>
      <c r="C60" s="21" t="s">
        <v>565</v>
      </c>
      <c r="D60" s="21" t="s">
        <v>571</v>
      </c>
      <c r="E60" s="22">
        <v>8310</v>
      </c>
      <c r="F60" s="312">
        <v>3971.89</v>
      </c>
      <c r="G60" s="312"/>
      <c r="H60" s="22">
        <v>3211</v>
      </c>
      <c r="I60" s="313" t="s">
        <v>56</v>
      </c>
      <c r="J60" s="313"/>
      <c r="K60" s="23" t="s">
        <v>57</v>
      </c>
      <c r="L60" s="210">
        <v>248290.01000000004</v>
      </c>
      <c r="M60" s="25"/>
      <c r="N60" s="26"/>
      <c r="O60" s="27"/>
    </row>
    <row r="61" spans="1:15" ht="71.099999999999994" customHeight="1" outlineLevel="1" x14ac:dyDescent="0.25">
      <c r="A61" s="20" t="s">
        <v>353</v>
      </c>
      <c r="B61" s="21" t="s">
        <v>489</v>
      </c>
      <c r="C61" s="21" t="s">
        <v>565</v>
      </c>
      <c r="D61" s="21" t="s">
        <v>566</v>
      </c>
      <c r="E61" s="22">
        <v>8310</v>
      </c>
      <c r="F61" s="317">
        <v>4144.6899999999996</v>
      </c>
      <c r="G61" s="317"/>
      <c r="H61" s="22">
        <v>3211</v>
      </c>
      <c r="I61" s="313" t="s">
        <v>56</v>
      </c>
      <c r="J61" s="313"/>
      <c r="K61" s="23" t="s">
        <v>57</v>
      </c>
      <c r="L61" s="210">
        <v>252434.70000000004</v>
      </c>
      <c r="M61" s="25"/>
      <c r="N61" s="26"/>
      <c r="O61" s="27"/>
    </row>
    <row r="62" spans="1:15" ht="71.099999999999994" customHeight="1" outlineLevel="1" x14ac:dyDescent="0.25">
      <c r="A62" s="20" t="s">
        <v>353</v>
      </c>
      <c r="B62" s="21" t="s">
        <v>489</v>
      </c>
      <c r="C62" s="21" t="s">
        <v>565</v>
      </c>
      <c r="D62" s="21" t="s">
        <v>569</v>
      </c>
      <c r="E62" s="22">
        <v>8310</v>
      </c>
      <c r="F62" s="312">
        <v>3657.08</v>
      </c>
      <c r="G62" s="312"/>
      <c r="H62" s="22">
        <v>3211</v>
      </c>
      <c r="I62" s="313" t="s">
        <v>56</v>
      </c>
      <c r="J62" s="313"/>
      <c r="K62" s="23" t="s">
        <v>57</v>
      </c>
      <c r="L62" s="210">
        <v>256091.78000000003</v>
      </c>
      <c r="M62" s="25"/>
      <c r="N62" s="26"/>
      <c r="O62" s="27"/>
    </row>
    <row r="63" spans="1:15" ht="71.099999999999994" customHeight="1" outlineLevel="1" x14ac:dyDescent="0.25">
      <c r="A63" s="20" t="s">
        <v>353</v>
      </c>
      <c r="B63" s="21" t="s">
        <v>489</v>
      </c>
      <c r="C63" s="21" t="s">
        <v>565</v>
      </c>
      <c r="D63" s="21" t="s">
        <v>569</v>
      </c>
      <c r="E63" s="22">
        <v>8310</v>
      </c>
      <c r="F63" s="317">
        <v>141.75</v>
      </c>
      <c r="G63" s="317"/>
      <c r="H63" s="22">
        <v>3211</v>
      </c>
      <c r="I63" s="313" t="s">
        <v>56</v>
      </c>
      <c r="J63" s="313"/>
      <c r="K63" s="23" t="s">
        <v>57</v>
      </c>
      <c r="L63" s="210">
        <v>256233.53000000003</v>
      </c>
      <c r="M63" s="25"/>
      <c r="N63" s="26"/>
      <c r="O63" s="27"/>
    </row>
    <row r="64" spans="1:15" ht="71.099999999999994" customHeight="1" outlineLevel="1" x14ac:dyDescent="0.25">
      <c r="A64" s="20" t="s">
        <v>353</v>
      </c>
      <c r="B64" s="21" t="s">
        <v>489</v>
      </c>
      <c r="C64" s="21" t="s">
        <v>565</v>
      </c>
      <c r="D64" s="21" t="s">
        <v>570</v>
      </c>
      <c r="E64" s="22">
        <v>8310</v>
      </c>
      <c r="F64" s="312">
        <v>2681.86</v>
      </c>
      <c r="G64" s="312"/>
      <c r="H64" s="22">
        <v>3211</v>
      </c>
      <c r="I64" s="313" t="s">
        <v>56</v>
      </c>
      <c r="J64" s="313"/>
      <c r="K64" s="23" t="s">
        <v>57</v>
      </c>
      <c r="L64" s="210">
        <v>258915.39</v>
      </c>
      <c r="M64" s="25"/>
      <c r="N64" s="26"/>
      <c r="O64" s="27"/>
    </row>
    <row r="65" spans="1:15" ht="71.099999999999994" customHeight="1" outlineLevel="1" x14ac:dyDescent="0.25">
      <c r="A65" s="20" t="s">
        <v>353</v>
      </c>
      <c r="B65" s="21" t="s">
        <v>489</v>
      </c>
      <c r="C65" s="21" t="s">
        <v>565</v>
      </c>
      <c r="D65" s="21" t="s">
        <v>570</v>
      </c>
      <c r="E65" s="22">
        <v>8310</v>
      </c>
      <c r="F65" s="317">
        <v>103.96</v>
      </c>
      <c r="G65" s="317"/>
      <c r="H65" s="22">
        <v>3211</v>
      </c>
      <c r="I65" s="313" t="s">
        <v>56</v>
      </c>
      <c r="J65" s="313"/>
      <c r="K65" s="23" t="s">
        <v>57</v>
      </c>
      <c r="L65" s="210">
        <v>259019.35</v>
      </c>
      <c r="M65" s="25"/>
      <c r="N65" s="26"/>
      <c r="O65" s="27"/>
    </row>
    <row r="66" spans="1:15" ht="71.099999999999994" customHeight="1" outlineLevel="1" x14ac:dyDescent="0.25">
      <c r="A66" s="20" t="s">
        <v>353</v>
      </c>
      <c r="B66" s="21" t="s">
        <v>490</v>
      </c>
      <c r="C66" s="21" t="s">
        <v>565</v>
      </c>
      <c r="D66" s="21" t="s">
        <v>568</v>
      </c>
      <c r="E66" s="22">
        <v>8310</v>
      </c>
      <c r="F66" s="312">
        <v>7154.17</v>
      </c>
      <c r="G66" s="312"/>
      <c r="H66" s="22">
        <v>3211</v>
      </c>
      <c r="I66" s="313" t="s">
        <v>56</v>
      </c>
      <c r="J66" s="313"/>
      <c r="K66" s="23" t="s">
        <v>57</v>
      </c>
      <c r="L66" s="210">
        <v>266173.52</v>
      </c>
      <c r="M66" s="25"/>
      <c r="N66" s="26"/>
      <c r="O66" s="27"/>
    </row>
    <row r="67" spans="1:15" ht="71.099999999999994" customHeight="1" outlineLevel="1" x14ac:dyDescent="0.25">
      <c r="A67" s="20" t="s">
        <v>353</v>
      </c>
      <c r="B67" s="21" t="s">
        <v>490</v>
      </c>
      <c r="C67" s="21" t="s">
        <v>565</v>
      </c>
      <c r="D67" s="21" t="s">
        <v>567</v>
      </c>
      <c r="E67" s="22">
        <v>8310</v>
      </c>
      <c r="F67" s="324">
        <v>5327.49</v>
      </c>
      <c r="G67" s="325"/>
      <c r="H67" s="22">
        <v>3211</v>
      </c>
      <c r="I67" s="323" t="s">
        <v>56</v>
      </c>
      <c r="J67" s="313"/>
      <c r="K67" s="23" t="s">
        <v>57</v>
      </c>
      <c r="L67" s="210">
        <v>271501.01</v>
      </c>
      <c r="M67" s="25"/>
      <c r="N67" s="26"/>
      <c r="O67" s="27"/>
    </row>
    <row r="68" spans="1:15" ht="71.099999999999994" customHeight="1" outlineLevel="1" x14ac:dyDescent="0.25">
      <c r="A68" s="20" t="s">
        <v>353</v>
      </c>
      <c r="B68" s="21" t="s">
        <v>490</v>
      </c>
      <c r="C68" s="21" t="s">
        <v>565</v>
      </c>
      <c r="D68" s="21" t="s">
        <v>571</v>
      </c>
      <c r="E68" s="22">
        <v>8310</v>
      </c>
      <c r="F68" s="312">
        <v>3703.76</v>
      </c>
      <c r="G68" s="312"/>
      <c r="H68" s="22">
        <v>3211</v>
      </c>
      <c r="I68" s="313" t="s">
        <v>56</v>
      </c>
      <c r="J68" s="313"/>
      <c r="K68" s="23" t="s">
        <v>57</v>
      </c>
      <c r="L68" s="210">
        <v>275204.77</v>
      </c>
      <c r="M68" s="25"/>
      <c r="N68" s="26"/>
      <c r="O68" s="27"/>
    </row>
    <row r="69" spans="1:15" ht="71.099999999999994" customHeight="1" outlineLevel="1" x14ac:dyDescent="0.25">
      <c r="A69" s="20" t="s">
        <v>355</v>
      </c>
      <c r="B69" s="21" t="s">
        <v>492</v>
      </c>
      <c r="C69" s="21" t="s">
        <v>565</v>
      </c>
      <c r="D69" s="21" t="s">
        <v>566</v>
      </c>
      <c r="E69" s="22">
        <v>8310</v>
      </c>
      <c r="F69" s="312">
        <v>5544.43</v>
      </c>
      <c r="G69" s="312"/>
      <c r="H69" s="22">
        <v>3211</v>
      </c>
      <c r="I69" s="313" t="s">
        <v>56</v>
      </c>
      <c r="J69" s="313"/>
      <c r="K69" s="23" t="s">
        <v>57</v>
      </c>
      <c r="L69" s="210">
        <v>280749.2</v>
      </c>
      <c r="M69" s="25"/>
      <c r="N69" s="26"/>
      <c r="O69" s="27"/>
    </row>
    <row r="70" spans="1:15" ht="71.099999999999994" customHeight="1" outlineLevel="1" x14ac:dyDescent="0.25">
      <c r="A70" s="20" t="s">
        <v>355</v>
      </c>
      <c r="B70" s="21" t="s">
        <v>492</v>
      </c>
      <c r="C70" s="21" t="s">
        <v>565</v>
      </c>
      <c r="D70" s="21" t="s">
        <v>567</v>
      </c>
      <c r="E70" s="22">
        <v>8310</v>
      </c>
      <c r="F70" s="312">
        <v>5377.25</v>
      </c>
      <c r="G70" s="312"/>
      <c r="H70" s="22">
        <v>3211</v>
      </c>
      <c r="I70" s="313" t="s">
        <v>56</v>
      </c>
      <c r="J70" s="313"/>
      <c r="K70" s="23" t="s">
        <v>57</v>
      </c>
      <c r="L70" s="210">
        <v>286126.45</v>
      </c>
      <c r="M70" s="25"/>
      <c r="N70" s="26"/>
      <c r="O70" s="27"/>
    </row>
    <row r="71" spans="1:15" ht="71.099999999999994" customHeight="1" outlineLevel="1" x14ac:dyDescent="0.25">
      <c r="A71" s="20" t="s">
        <v>355</v>
      </c>
      <c r="B71" s="21" t="s">
        <v>492</v>
      </c>
      <c r="C71" s="21" t="s">
        <v>565</v>
      </c>
      <c r="D71" s="21" t="s">
        <v>568</v>
      </c>
      <c r="E71" s="22">
        <v>8310</v>
      </c>
      <c r="F71" s="312">
        <v>3916.85</v>
      </c>
      <c r="G71" s="312"/>
      <c r="H71" s="22">
        <v>3211</v>
      </c>
      <c r="I71" s="313" t="s">
        <v>56</v>
      </c>
      <c r="J71" s="313"/>
      <c r="K71" s="23" t="s">
        <v>57</v>
      </c>
      <c r="L71" s="210">
        <v>290043.3</v>
      </c>
      <c r="M71" s="25"/>
      <c r="N71" s="26"/>
      <c r="O71" s="27"/>
    </row>
    <row r="72" spans="1:15" ht="71.099999999999994" customHeight="1" outlineLevel="1" x14ac:dyDescent="0.25">
      <c r="A72" s="20" t="s">
        <v>355</v>
      </c>
      <c r="B72" s="21" t="s">
        <v>492</v>
      </c>
      <c r="C72" s="21" t="s">
        <v>565</v>
      </c>
      <c r="D72" s="21" t="s">
        <v>569</v>
      </c>
      <c r="E72" s="22">
        <v>8310</v>
      </c>
      <c r="F72" s="312">
        <v>5767.6</v>
      </c>
      <c r="G72" s="312"/>
      <c r="H72" s="22">
        <v>3211</v>
      </c>
      <c r="I72" s="313" t="s">
        <v>56</v>
      </c>
      <c r="J72" s="313"/>
      <c r="K72" s="23" t="s">
        <v>57</v>
      </c>
      <c r="L72" s="210">
        <v>295810.89999999997</v>
      </c>
      <c r="M72" s="25"/>
      <c r="N72" s="26"/>
      <c r="O72" s="27"/>
    </row>
    <row r="73" spans="1:15" ht="71.099999999999994" customHeight="1" outlineLevel="1" x14ac:dyDescent="0.25">
      <c r="A73" s="20" t="s">
        <v>355</v>
      </c>
      <c r="B73" s="21" t="s">
        <v>492</v>
      </c>
      <c r="C73" s="21" t="s">
        <v>565</v>
      </c>
      <c r="D73" s="21" t="s">
        <v>570</v>
      </c>
      <c r="E73" s="22">
        <v>8310</v>
      </c>
      <c r="F73" s="312">
        <v>4270.25</v>
      </c>
      <c r="G73" s="312"/>
      <c r="H73" s="22">
        <v>3211</v>
      </c>
      <c r="I73" s="313" t="s">
        <v>56</v>
      </c>
      <c r="J73" s="313"/>
      <c r="K73" s="23" t="s">
        <v>57</v>
      </c>
      <c r="L73" s="210">
        <v>300081.14999999997</v>
      </c>
      <c r="M73" s="25"/>
      <c r="N73" s="26"/>
      <c r="O73" s="27"/>
    </row>
    <row r="74" spans="1:15" ht="71.099999999999994" customHeight="1" outlineLevel="1" x14ac:dyDescent="0.25">
      <c r="A74" s="20" t="s">
        <v>364</v>
      </c>
      <c r="B74" s="21" t="s">
        <v>494</v>
      </c>
      <c r="C74" s="21" t="s">
        <v>565</v>
      </c>
      <c r="D74" s="21" t="s">
        <v>566</v>
      </c>
      <c r="E74" s="22">
        <v>8310</v>
      </c>
      <c r="F74" s="312">
        <v>8378.5</v>
      </c>
      <c r="G74" s="312"/>
      <c r="H74" s="22">
        <v>3211</v>
      </c>
      <c r="I74" s="313" t="s">
        <v>56</v>
      </c>
      <c r="J74" s="313"/>
      <c r="K74" s="23" t="s">
        <v>57</v>
      </c>
      <c r="L74" s="210">
        <v>308459.64999999997</v>
      </c>
      <c r="M74" s="25"/>
      <c r="N74" s="26"/>
      <c r="O74" s="27"/>
    </row>
    <row r="75" spans="1:15" ht="71.099999999999994" customHeight="1" outlineLevel="1" x14ac:dyDescent="0.25">
      <c r="A75" s="20" t="s">
        <v>364</v>
      </c>
      <c r="B75" s="21" t="s">
        <v>494</v>
      </c>
      <c r="C75" s="21" t="s">
        <v>565</v>
      </c>
      <c r="D75" s="21" t="s">
        <v>567</v>
      </c>
      <c r="E75" s="22">
        <v>8310</v>
      </c>
      <c r="F75" s="312">
        <v>4632.3100000000004</v>
      </c>
      <c r="G75" s="312"/>
      <c r="H75" s="22">
        <v>3211</v>
      </c>
      <c r="I75" s="313" t="s">
        <v>56</v>
      </c>
      <c r="J75" s="313"/>
      <c r="K75" s="23" t="s">
        <v>57</v>
      </c>
      <c r="L75" s="210">
        <v>313091.95999999996</v>
      </c>
      <c r="M75" s="25"/>
      <c r="N75" s="26"/>
      <c r="O75" s="27"/>
    </row>
    <row r="76" spans="1:15" ht="71.099999999999994" customHeight="1" outlineLevel="1" x14ac:dyDescent="0.25">
      <c r="A76" s="20" t="s">
        <v>364</v>
      </c>
      <c r="B76" s="21" t="s">
        <v>494</v>
      </c>
      <c r="C76" s="21" t="s">
        <v>565</v>
      </c>
      <c r="D76" s="21" t="s">
        <v>568</v>
      </c>
      <c r="E76" s="22">
        <v>8310</v>
      </c>
      <c r="F76" s="312">
        <v>5647.59</v>
      </c>
      <c r="G76" s="312"/>
      <c r="H76" s="22">
        <v>3211</v>
      </c>
      <c r="I76" s="313" t="s">
        <v>56</v>
      </c>
      <c r="J76" s="313"/>
      <c r="K76" s="23" t="s">
        <v>57</v>
      </c>
      <c r="L76" s="210">
        <v>318739.55</v>
      </c>
      <c r="M76" s="25"/>
      <c r="N76" s="26"/>
      <c r="O76" s="27"/>
    </row>
    <row r="77" spans="1:15" ht="71.099999999999994" customHeight="1" outlineLevel="1" x14ac:dyDescent="0.25">
      <c r="A77" s="20" t="s">
        <v>364</v>
      </c>
      <c r="B77" s="21" t="s">
        <v>494</v>
      </c>
      <c r="C77" s="21" t="s">
        <v>565</v>
      </c>
      <c r="D77" s="21" t="s">
        <v>569</v>
      </c>
      <c r="E77" s="22">
        <v>8310</v>
      </c>
      <c r="F77" s="312">
        <v>6686.84</v>
      </c>
      <c r="G77" s="312"/>
      <c r="H77" s="22">
        <v>3211</v>
      </c>
      <c r="I77" s="313" t="s">
        <v>56</v>
      </c>
      <c r="J77" s="313"/>
      <c r="K77" s="23" t="s">
        <v>57</v>
      </c>
      <c r="L77" s="210">
        <v>325426.39</v>
      </c>
      <c r="M77" s="25"/>
      <c r="N77" s="26"/>
      <c r="O77" s="27"/>
    </row>
    <row r="78" spans="1:15" ht="71.099999999999994" customHeight="1" outlineLevel="1" x14ac:dyDescent="0.25">
      <c r="A78" s="20" t="s">
        <v>364</v>
      </c>
      <c r="B78" s="21" t="s">
        <v>494</v>
      </c>
      <c r="C78" s="21" t="s">
        <v>565</v>
      </c>
      <c r="D78" s="21" t="s">
        <v>570</v>
      </c>
      <c r="E78" s="22">
        <v>8310</v>
      </c>
      <c r="F78" s="312">
        <v>6030.03</v>
      </c>
      <c r="G78" s="312"/>
      <c r="H78" s="22">
        <v>3211</v>
      </c>
      <c r="I78" s="313" t="s">
        <v>56</v>
      </c>
      <c r="J78" s="313"/>
      <c r="K78" s="23" t="s">
        <v>57</v>
      </c>
      <c r="L78" s="210">
        <v>331456.42000000004</v>
      </c>
      <c r="M78" s="25"/>
      <c r="N78" s="26"/>
      <c r="O78" s="27"/>
    </row>
    <row r="79" spans="1:15" ht="12" customHeight="1" x14ac:dyDescent="0.25">
      <c r="A79" s="303" t="s">
        <v>58</v>
      </c>
      <c r="B79" s="303"/>
      <c r="C79" s="303"/>
      <c r="D79" s="303"/>
      <c r="E79" s="318">
        <v>331456.42</v>
      </c>
      <c r="F79" s="318"/>
      <c r="G79" s="318"/>
      <c r="H79" s="319">
        <v>0</v>
      </c>
      <c r="I79" s="319"/>
      <c r="J79" s="319"/>
      <c r="K79" s="16" t="s">
        <v>57</v>
      </c>
      <c r="L79" s="28">
        <v>331456.42</v>
      </c>
      <c r="M79" s="18"/>
      <c r="N79" s="19">
        <v>0</v>
      </c>
    </row>
    <row r="80" spans="1:15" ht="11.45" customHeight="1" x14ac:dyDescent="0.25"/>
  </sheetData>
  <mergeCells count="157">
    <mergeCell ref="F77:G77"/>
    <mergeCell ref="I77:J77"/>
    <mergeCell ref="F78:G78"/>
    <mergeCell ref="I78:J78"/>
    <mergeCell ref="A79:D79"/>
    <mergeCell ref="E79:G79"/>
    <mergeCell ref="H79:J79"/>
    <mergeCell ref="F74:G74"/>
    <mergeCell ref="I74:J74"/>
    <mergeCell ref="F75:G75"/>
    <mergeCell ref="I75:J75"/>
    <mergeCell ref="F76:G76"/>
    <mergeCell ref="I76:J76"/>
    <mergeCell ref="F71:G71"/>
    <mergeCell ref="I71:J71"/>
    <mergeCell ref="F72:G72"/>
    <mergeCell ref="I72:J72"/>
    <mergeCell ref="F73:G73"/>
    <mergeCell ref="I73:J73"/>
    <mergeCell ref="F68:G68"/>
    <mergeCell ref="I68:J68"/>
    <mergeCell ref="F69:G69"/>
    <mergeCell ref="I69:J69"/>
    <mergeCell ref="F70:G70"/>
    <mergeCell ref="I70:J70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17:G17"/>
    <mergeCell ref="I17:J17"/>
    <mergeCell ref="F18:G18"/>
    <mergeCell ref="I18:J18"/>
    <mergeCell ref="F19:G19"/>
    <mergeCell ref="I19:J19"/>
    <mergeCell ref="F14:G14"/>
    <mergeCell ref="I14:J14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8:G8"/>
    <mergeCell ref="I8:J8"/>
    <mergeCell ref="F9:G9"/>
    <mergeCell ref="I9:J9"/>
    <mergeCell ref="F10:G10"/>
    <mergeCell ref="I10:J10"/>
    <mergeCell ref="K5:L6"/>
    <mergeCell ref="M5:N6"/>
    <mergeCell ref="F6:G6"/>
    <mergeCell ref="I6:J6"/>
    <mergeCell ref="A7:D7"/>
    <mergeCell ref="E7:J7"/>
    <mergeCell ref="A5:A6"/>
    <mergeCell ref="B5:B6"/>
    <mergeCell ref="C5:C6"/>
    <mergeCell ref="D5:D6"/>
    <mergeCell ref="E5:G5"/>
    <mergeCell ref="H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81"/>
  <sheetViews>
    <sheetView workbookViewId="0"/>
  </sheetViews>
  <sheetFormatPr defaultColWidth="7.875" defaultRowHeight="15.75" outlineLevelRow="1" x14ac:dyDescent="0.25"/>
  <cols>
    <col min="1" max="1" width="8.75" style="14" customWidth="1"/>
    <col min="2" max="4" width="14.875" style="14" customWidth="1"/>
    <col min="5" max="5" width="6.125" style="14" customWidth="1"/>
    <col min="6" max="6" width="3.5" style="14" customWidth="1"/>
    <col min="7" max="7" width="10.5" style="14" customWidth="1"/>
    <col min="8" max="8" width="6.125" style="14" customWidth="1"/>
    <col min="9" max="9" width="3.5" style="14" customWidth="1"/>
    <col min="10" max="10" width="10.5" style="14" customWidth="1"/>
    <col min="11" max="11" width="2.625" style="14" customWidth="1"/>
    <col min="12" max="12" width="12.25" style="14" customWidth="1"/>
    <col min="13" max="13" width="2.625" style="14" customWidth="1"/>
    <col min="14" max="14" width="12.25" style="14" customWidth="1"/>
  </cols>
  <sheetData>
    <row r="1" spans="1:15" ht="12.95" customHeight="1" x14ac:dyDescent="0.25">
      <c r="A1" s="13" t="s">
        <v>42</v>
      </c>
    </row>
    <row r="2" spans="1:15" ht="15.95" customHeight="1" x14ac:dyDescent="0.25">
      <c r="A2" s="15" t="s">
        <v>285</v>
      </c>
    </row>
    <row r="3" spans="1:15" ht="11.1" customHeight="1" x14ac:dyDescent="0.25">
      <c r="A3" s="14" t="s">
        <v>43</v>
      </c>
      <c r="B3" s="14" t="s">
        <v>44</v>
      </c>
    </row>
    <row r="4" spans="1:15" ht="11.1" customHeight="1" x14ac:dyDescent="0.25">
      <c r="A4" s="14" t="s">
        <v>45</v>
      </c>
      <c r="B4" s="14" t="s">
        <v>574</v>
      </c>
    </row>
    <row r="5" spans="1:15" ht="12.95" customHeight="1" x14ac:dyDescent="0.25">
      <c r="A5" s="305" t="s">
        <v>46</v>
      </c>
      <c r="B5" s="307" t="s">
        <v>47</v>
      </c>
      <c r="C5" s="307" t="s">
        <v>48</v>
      </c>
      <c r="D5" s="309" t="s">
        <v>49</v>
      </c>
      <c r="E5" s="307" t="s">
        <v>50</v>
      </c>
      <c r="F5" s="307"/>
      <c r="G5" s="307"/>
      <c r="H5" s="311" t="s">
        <v>51</v>
      </c>
      <c r="I5" s="311"/>
      <c r="J5" s="311"/>
      <c r="K5" s="307" t="s">
        <v>52</v>
      </c>
      <c r="L5" s="307"/>
      <c r="M5" s="307" t="s">
        <v>53</v>
      </c>
      <c r="N5" s="307"/>
    </row>
    <row r="6" spans="1:15" ht="12.95" customHeight="1" x14ac:dyDescent="0.25">
      <c r="A6" s="306"/>
      <c r="B6" s="308"/>
      <c r="C6" s="308"/>
      <c r="D6" s="310"/>
      <c r="E6" s="209" t="s">
        <v>54</v>
      </c>
      <c r="F6" s="315"/>
      <c r="G6" s="315"/>
      <c r="H6" s="208" t="s">
        <v>54</v>
      </c>
      <c r="I6" s="316"/>
      <c r="J6" s="316"/>
      <c r="K6" s="306"/>
      <c r="L6" s="314"/>
      <c r="M6" s="306"/>
      <c r="N6" s="314"/>
    </row>
    <row r="7" spans="1:15" ht="12" customHeight="1" x14ac:dyDescent="0.25">
      <c r="A7" s="303" t="s">
        <v>55</v>
      </c>
      <c r="B7" s="303"/>
      <c r="C7" s="303"/>
      <c r="D7" s="303"/>
      <c r="E7" s="304"/>
      <c r="F7" s="304"/>
      <c r="G7" s="304"/>
      <c r="H7" s="304"/>
      <c r="I7" s="304"/>
      <c r="J7" s="304"/>
      <c r="K7" s="16"/>
      <c r="L7" s="17"/>
      <c r="M7" s="18"/>
      <c r="N7" s="19">
        <v>0</v>
      </c>
    </row>
    <row r="8" spans="1:15" ht="71.099999999999994" customHeight="1" outlineLevel="1" x14ac:dyDescent="0.25">
      <c r="A8" s="20" t="s">
        <v>366</v>
      </c>
      <c r="B8" s="21" t="s">
        <v>467</v>
      </c>
      <c r="C8" s="21" t="s">
        <v>575</v>
      </c>
      <c r="D8" s="21" t="s">
        <v>566</v>
      </c>
      <c r="E8" s="22">
        <v>8310</v>
      </c>
      <c r="F8" s="312">
        <v>1250.54</v>
      </c>
      <c r="G8" s="312"/>
      <c r="H8" s="22">
        <v>3213</v>
      </c>
      <c r="I8" s="313" t="s">
        <v>56</v>
      </c>
      <c r="J8" s="313"/>
      <c r="K8" s="23" t="s">
        <v>57</v>
      </c>
      <c r="L8" s="210">
        <v>1250.54</v>
      </c>
      <c r="M8" s="25"/>
      <c r="N8" s="26"/>
      <c r="O8" s="27"/>
    </row>
    <row r="9" spans="1:15" ht="59.1" customHeight="1" outlineLevel="1" x14ac:dyDescent="0.25">
      <c r="A9" s="20" t="s">
        <v>366</v>
      </c>
      <c r="B9" s="21" t="s">
        <v>467</v>
      </c>
      <c r="C9" s="21" t="s">
        <v>575</v>
      </c>
      <c r="D9" s="21" t="s">
        <v>567</v>
      </c>
      <c r="E9" s="22">
        <v>8310</v>
      </c>
      <c r="F9" s="317">
        <v>2514.16</v>
      </c>
      <c r="G9" s="317"/>
      <c r="H9" s="22">
        <v>3213</v>
      </c>
      <c r="I9" s="313" t="s">
        <v>56</v>
      </c>
      <c r="J9" s="313"/>
      <c r="K9" s="23" t="s">
        <v>57</v>
      </c>
      <c r="L9" s="210">
        <v>3764.7</v>
      </c>
      <c r="M9" s="25"/>
      <c r="N9" s="26"/>
      <c r="O9" s="27"/>
    </row>
    <row r="10" spans="1:15" ht="59.1" customHeight="1" outlineLevel="1" x14ac:dyDescent="0.25">
      <c r="A10" s="20" t="s">
        <v>366</v>
      </c>
      <c r="B10" s="21" t="s">
        <v>467</v>
      </c>
      <c r="C10" s="21" t="s">
        <v>575</v>
      </c>
      <c r="D10" s="21" t="s">
        <v>568</v>
      </c>
      <c r="E10" s="22">
        <v>8310</v>
      </c>
      <c r="F10" s="312">
        <v>2781.39</v>
      </c>
      <c r="G10" s="312"/>
      <c r="H10" s="22">
        <v>3213</v>
      </c>
      <c r="I10" s="313" t="s">
        <v>56</v>
      </c>
      <c r="J10" s="313"/>
      <c r="K10" s="23" t="s">
        <v>57</v>
      </c>
      <c r="L10" s="210">
        <v>6546.09</v>
      </c>
      <c r="M10" s="25"/>
      <c r="N10" s="26"/>
      <c r="O10" s="27"/>
    </row>
    <row r="11" spans="1:15" ht="59.1" customHeight="1" outlineLevel="1" x14ac:dyDescent="0.25">
      <c r="A11" s="20" t="s">
        <v>366</v>
      </c>
      <c r="B11" s="21" t="s">
        <v>467</v>
      </c>
      <c r="C11" s="21" t="s">
        <v>575</v>
      </c>
      <c r="D11" s="21" t="s">
        <v>569</v>
      </c>
      <c r="E11" s="22">
        <v>8310</v>
      </c>
      <c r="F11" s="312">
        <v>1945.29</v>
      </c>
      <c r="G11" s="312"/>
      <c r="H11" s="22">
        <v>3213</v>
      </c>
      <c r="I11" s="313" t="s">
        <v>56</v>
      </c>
      <c r="J11" s="313"/>
      <c r="K11" s="23" t="s">
        <v>57</v>
      </c>
      <c r="L11" s="210">
        <v>8491.380000000001</v>
      </c>
      <c r="M11" s="25"/>
      <c r="N11" s="26"/>
      <c r="O11" s="27"/>
    </row>
    <row r="12" spans="1:15" ht="59.1" customHeight="1" outlineLevel="1" x14ac:dyDescent="0.25">
      <c r="A12" s="20" t="s">
        <v>366</v>
      </c>
      <c r="B12" s="21" t="s">
        <v>467</v>
      </c>
      <c r="C12" s="21" t="s">
        <v>575</v>
      </c>
      <c r="D12" s="21" t="s">
        <v>570</v>
      </c>
      <c r="E12" s="22">
        <v>8310</v>
      </c>
      <c r="F12" s="317">
        <v>3483.24</v>
      </c>
      <c r="G12" s="317"/>
      <c r="H12" s="22">
        <v>3213</v>
      </c>
      <c r="I12" s="313" t="s">
        <v>56</v>
      </c>
      <c r="J12" s="313"/>
      <c r="K12" s="23" t="s">
        <v>57</v>
      </c>
      <c r="L12" s="210">
        <v>11974.62</v>
      </c>
      <c r="M12" s="25"/>
      <c r="N12" s="26"/>
      <c r="O12" s="27"/>
    </row>
    <row r="13" spans="1:15" ht="72.75" customHeight="1" outlineLevel="1" x14ac:dyDescent="0.25">
      <c r="A13" s="20" t="s">
        <v>366</v>
      </c>
      <c r="B13" s="21" t="s">
        <v>467</v>
      </c>
      <c r="C13" s="21" t="s">
        <v>575</v>
      </c>
      <c r="D13" s="21" t="s">
        <v>572</v>
      </c>
      <c r="E13" s="22">
        <v>8310</v>
      </c>
      <c r="F13" s="312">
        <v>3301.49</v>
      </c>
      <c r="G13" s="312"/>
      <c r="H13" s="22">
        <v>3213</v>
      </c>
      <c r="I13" s="313" t="s">
        <v>56</v>
      </c>
      <c r="J13" s="313"/>
      <c r="K13" s="23" t="s">
        <v>57</v>
      </c>
      <c r="L13" s="210">
        <v>15276.11</v>
      </c>
      <c r="M13" s="25"/>
      <c r="N13" s="26"/>
      <c r="O13" s="27"/>
    </row>
    <row r="14" spans="1:15" ht="71.099999999999994" customHeight="1" outlineLevel="1" x14ac:dyDescent="0.25">
      <c r="A14" s="20" t="s">
        <v>287</v>
      </c>
      <c r="B14" s="21" t="s">
        <v>470</v>
      </c>
      <c r="C14" s="21" t="s">
        <v>575</v>
      </c>
      <c r="D14" s="21" t="s">
        <v>566</v>
      </c>
      <c r="E14" s="22">
        <v>8310</v>
      </c>
      <c r="F14" s="312">
        <v>2106</v>
      </c>
      <c r="G14" s="312"/>
      <c r="H14" s="22">
        <v>3213</v>
      </c>
      <c r="I14" s="313" t="s">
        <v>56</v>
      </c>
      <c r="J14" s="313"/>
      <c r="K14" s="23" t="s">
        <v>57</v>
      </c>
      <c r="L14" s="210">
        <v>17382.11</v>
      </c>
      <c r="M14" s="25"/>
      <c r="N14" s="26"/>
      <c r="O14" s="27"/>
    </row>
    <row r="15" spans="1:15" ht="59.1" customHeight="1" outlineLevel="1" x14ac:dyDescent="0.25">
      <c r="A15" s="20" t="s">
        <v>287</v>
      </c>
      <c r="B15" s="21" t="s">
        <v>470</v>
      </c>
      <c r="C15" s="21" t="s">
        <v>575</v>
      </c>
      <c r="D15" s="21" t="s">
        <v>568</v>
      </c>
      <c r="E15" s="22">
        <v>8310</v>
      </c>
      <c r="F15" s="312">
        <v>3259.63</v>
      </c>
      <c r="G15" s="312"/>
      <c r="H15" s="22">
        <v>3213</v>
      </c>
      <c r="I15" s="313" t="s">
        <v>56</v>
      </c>
      <c r="J15" s="313"/>
      <c r="K15" s="23" t="s">
        <v>57</v>
      </c>
      <c r="L15" s="210">
        <v>20641.740000000002</v>
      </c>
      <c r="M15" s="25"/>
      <c r="N15" s="26"/>
      <c r="O15" s="27"/>
    </row>
    <row r="16" spans="1:15" ht="59.1" customHeight="1" outlineLevel="1" x14ac:dyDescent="0.25">
      <c r="A16" s="20" t="s">
        <v>287</v>
      </c>
      <c r="B16" s="21" t="s">
        <v>470</v>
      </c>
      <c r="C16" s="21" t="s">
        <v>575</v>
      </c>
      <c r="D16" s="21" t="s">
        <v>569</v>
      </c>
      <c r="E16" s="22">
        <v>8310</v>
      </c>
      <c r="F16" s="312">
        <v>2722.24</v>
      </c>
      <c r="G16" s="312"/>
      <c r="H16" s="22">
        <v>3213</v>
      </c>
      <c r="I16" s="313" t="s">
        <v>56</v>
      </c>
      <c r="J16" s="313"/>
      <c r="K16" s="23" t="s">
        <v>57</v>
      </c>
      <c r="L16" s="210">
        <v>23363.980000000003</v>
      </c>
      <c r="M16" s="25"/>
      <c r="N16" s="26"/>
      <c r="O16" s="27"/>
    </row>
    <row r="17" spans="1:15" ht="59.1" customHeight="1" outlineLevel="1" x14ac:dyDescent="0.25">
      <c r="A17" s="20" t="s">
        <v>287</v>
      </c>
      <c r="B17" s="21" t="s">
        <v>470</v>
      </c>
      <c r="C17" s="21" t="s">
        <v>575</v>
      </c>
      <c r="D17" s="21" t="s">
        <v>570</v>
      </c>
      <c r="E17" s="22">
        <v>8310</v>
      </c>
      <c r="F17" s="312">
        <v>3280.22</v>
      </c>
      <c r="G17" s="312"/>
      <c r="H17" s="22">
        <v>3213</v>
      </c>
      <c r="I17" s="313" t="s">
        <v>56</v>
      </c>
      <c r="J17" s="313"/>
      <c r="K17" s="23" t="s">
        <v>57</v>
      </c>
      <c r="L17" s="210">
        <v>26644.200000000004</v>
      </c>
      <c r="M17" s="25"/>
      <c r="N17" s="26"/>
      <c r="O17" s="27"/>
    </row>
    <row r="18" spans="1:15" ht="71.099999999999994" customHeight="1" outlineLevel="1" x14ac:dyDescent="0.25">
      <c r="A18" s="20" t="s">
        <v>287</v>
      </c>
      <c r="B18" s="21" t="s">
        <v>470</v>
      </c>
      <c r="C18" s="21" t="s">
        <v>575</v>
      </c>
      <c r="D18" s="21" t="s">
        <v>567</v>
      </c>
      <c r="E18" s="22">
        <v>8310</v>
      </c>
      <c r="F18" s="312">
        <v>2798.9</v>
      </c>
      <c r="G18" s="312"/>
      <c r="H18" s="22">
        <v>3213</v>
      </c>
      <c r="I18" s="313" t="s">
        <v>56</v>
      </c>
      <c r="J18" s="313"/>
      <c r="K18" s="23" t="s">
        <v>57</v>
      </c>
      <c r="L18" s="210">
        <v>29443.100000000006</v>
      </c>
      <c r="M18" s="25"/>
      <c r="N18" s="26"/>
      <c r="O18" s="27"/>
    </row>
    <row r="19" spans="1:15" ht="71.099999999999994" customHeight="1" outlineLevel="1" x14ac:dyDescent="0.25">
      <c r="A19" s="20" t="s">
        <v>287</v>
      </c>
      <c r="B19" s="21" t="s">
        <v>470</v>
      </c>
      <c r="C19" s="21" t="s">
        <v>575</v>
      </c>
      <c r="D19" s="21" t="s">
        <v>571</v>
      </c>
      <c r="E19" s="22">
        <v>8310</v>
      </c>
      <c r="F19" s="317">
        <v>3785.01</v>
      </c>
      <c r="G19" s="317"/>
      <c r="H19" s="22">
        <v>3213</v>
      </c>
      <c r="I19" s="313" t="s">
        <v>56</v>
      </c>
      <c r="J19" s="313"/>
      <c r="K19" s="23" t="s">
        <v>57</v>
      </c>
      <c r="L19" s="210">
        <v>33228.110000000008</v>
      </c>
      <c r="M19" s="25"/>
      <c r="N19" s="26"/>
      <c r="O19" s="27"/>
    </row>
    <row r="20" spans="1:15" ht="59.1" customHeight="1" outlineLevel="1" x14ac:dyDescent="0.25">
      <c r="A20" s="20" t="s">
        <v>304</v>
      </c>
      <c r="B20" s="21" t="s">
        <v>473</v>
      </c>
      <c r="C20" s="21" t="s">
        <v>575</v>
      </c>
      <c r="D20" s="21" t="s">
        <v>568</v>
      </c>
      <c r="E20" s="22">
        <v>8310</v>
      </c>
      <c r="F20" s="312">
        <v>3505.76</v>
      </c>
      <c r="G20" s="312"/>
      <c r="H20" s="22">
        <v>3213</v>
      </c>
      <c r="I20" s="313" t="s">
        <v>56</v>
      </c>
      <c r="J20" s="313"/>
      <c r="K20" s="23" t="s">
        <v>57</v>
      </c>
      <c r="L20" s="210">
        <v>36733.87000000001</v>
      </c>
      <c r="M20" s="25"/>
      <c r="N20" s="26"/>
      <c r="O20" s="27"/>
    </row>
    <row r="21" spans="1:15" ht="59.1" customHeight="1" outlineLevel="1" x14ac:dyDescent="0.25">
      <c r="A21" s="20" t="s">
        <v>304</v>
      </c>
      <c r="B21" s="21" t="s">
        <v>473</v>
      </c>
      <c r="C21" s="21" t="s">
        <v>575</v>
      </c>
      <c r="D21" s="21" t="s">
        <v>569</v>
      </c>
      <c r="E21" s="22">
        <v>8310</v>
      </c>
      <c r="F21" s="312">
        <v>2719.66</v>
      </c>
      <c r="G21" s="312"/>
      <c r="H21" s="22">
        <v>3213</v>
      </c>
      <c r="I21" s="313" t="s">
        <v>56</v>
      </c>
      <c r="J21" s="313"/>
      <c r="K21" s="23" t="s">
        <v>57</v>
      </c>
      <c r="L21" s="210">
        <v>39453.530000000013</v>
      </c>
      <c r="M21" s="25"/>
      <c r="N21" s="26"/>
      <c r="O21" s="27"/>
    </row>
    <row r="22" spans="1:15" ht="59.1" customHeight="1" outlineLevel="1" x14ac:dyDescent="0.25">
      <c r="A22" s="20" t="s">
        <v>304</v>
      </c>
      <c r="B22" s="21" t="s">
        <v>473</v>
      </c>
      <c r="C22" s="21" t="s">
        <v>575</v>
      </c>
      <c r="D22" s="21" t="s">
        <v>570</v>
      </c>
      <c r="E22" s="22">
        <v>8310</v>
      </c>
      <c r="F22" s="317">
        <v>4204.29</v>
      </c>
      <c r="G22" s="317"/>
      <c r="H22" s="22">
        <v>3213</v>
      </c>
      <c r="I22" s="313" t="s">
        <v>56</v>
      </c>
      <c r="J22" s="313"/>
      <c r="K22" s="23" t="s">
        <v>57</v>
      </c>
      <c r="L22" s="210">
        <v>43657.820000000014</v>
      </c>
      <c r="M22" s="25"/>
      <c r="N22" s="26"/>
      <c r="O22" s="27"/>
    </row>
    <row r="23" spans="1:15" ht="59.1" customHeight="1" outlineLevel="1" x14ac:dyDescent="0.25">
      <c r="A23" s="20" t="s">
        <v>304</v>
      </c>
      <c r="B23" s="21" t="s">
        <v>473</v>
      </c>
      <c r="C23" s="21" t="s">
        <v>575</v>
      </c>
      <c r="D23" s="21" t="s">
        <v>567</v>
      </c>
      <c r="E23" s="22">
        <v>8310</v>
      </c>
      <c r="F23" s="312">
        <v>2720.76</v>
      </c>
      <c r="G23" s="312"/>
      <c r="H23" s="22">
        <v>3213</v>
      </c>
      <c r="I23" s="313" t="s">
        <v>56</v>
      </c>
      <c r="J23" s="313"/>
      <c r="K23" s="23" t="s">
        <v>57</v>
      </c>
      <c r="L23" s="210">
        <v>46378.580000000016</v>
      </c>
      <c r="M23" s="25"/>
      <c r="N23" s="26"/>
      <c r="O23" s="27"/>
    </row>
    <row r="24" spans="1:15" ht="71.099999999999994" customHeight="1" outlineLevel="1" x14ac:dyDescent="0.25">
      <c r="A24" s="20" t="s">
        <v>304</v>
      </c>
      <c r="B24" s="21" t="s">
        <v>473</v>
      </c>
      <c r="C24" s="21" t="s">
        <v>575</v>
      </c>
      <c r="D24" s="21" t="s">
        <v>571</v>
      </c>
      <c r="E24" s="22">
        <v>8310</v>
      </c>
      <c r="F24" s="317">
        <v>3703.62</v>
      </c>
      <c r="G24" s="317"/>
      <c r="H24" s="22">
        <v>3213</v>
      </c>
      <c r="I24" s="313" t="s">
        <v>56</v>
      </c>
      <c r="J24" s="313"/>
      <c r="K24" s="23" t="s">
        <v>57</v>
      </c>
      <c r="L24" s="210">
        <v>50082.200000000019</v>
      </c>
      <c r="M24" s="25"/>
      <c r="N24" s="26"/>
      <c r="O24" s="27"/>
    </row>
    <row r="25" spans="1:15" ht="59.1" customHeight="1" outlineLevel="1" x14ac:dyDescent="0.25">
      <c r="A25" s="20" t="s">
        <v>307</v>
      </c>
      <c r="B25" s="21" t="s">
        <v>475</v>
      </c>
      <c r="C25" s="21" t="s">
        <v>575</v>
      </c>
      <c r="D25" s="21" t="s">
        <v>570</v>
      </c>
      <c r="E25" s="22">
        <v>8310</v>
      </c>
      <c r="F25" s="312">
        <v>3388.82</v>
      </c>
      <c r="G25" s="312"/>
      <c r="H25" s="22">
        <v>3213</v>
      </c>
      <c r="I25" s="313" t="s">
        <v>56</v>
      </c>
      <c r="J25" s="313"/>
      <c r="K25" s="23" t="s">
        <v>57</v>
      </c>
      <c r="L25" s="210">
        <v>53471.020000000019</v>
      </c>
      <c r="M25" s="25"/>
      <c r="N25" s="26"/>
      <c r="O25" s="27"/>
    </row>
    <row r="26" spans="1:15" ht="59.1" customHeight="1" outlineLevel="1" x14ac:dyDescent="0.25">
      <c r="A26" s="20" t="s">
        <v>307</v>
      </c>
      <c r="B26" s="21" t="s">
        <v>475</v>
      </c>
      <c r="C26" s="21" t="s">
        <v>575</v>
      </c>
      <c r="D26" s="21" t="s">
        <v>569</v>
      </c>
      <c r="E26" s="22">
        <v>8310</v>
      </c>
      <c r="F26" s="312">
        <v>3088.87</v>
      </c>
      <c r="G26" s="312"/>
      <c r="H26" s="22">
        <v>3213</v>
      </c>
      <c r="I26" s="313" t="s">
        <v>56</v>
      </c>
      <c r="J26" s="313"/>
      <c r="K26" s="23" t="s">
        <v>57</v>
      </c>
      <c r="L26" s="210">
        <v>56559.890000000021</v>
      </c>
      <c r="M26" s="25"/>
      <c r="N26" s="26"/>
      <c r="O26" s="27"/>
    </row>
    <row r="27" spans="1:15" ht="59.1" customHeight="1" outlineLevel="1" x14ac:dyDescent="0.25">
      <c r="A27" s="20" t="s">
        <v>307</v>
      </c>
      <c r="B27" s="21" t="s">
        <v>475</v>
      </c>
      <c r="C27" s="21" t="s">
        <v>575</v>
      </c>
      <c r="D27" s="21" t="s">
        <v>568</v>
      </c>
      <c r="E27" s="22">
        <v>8310</v>
      </c>
      <c r="F27" s="312">
        <v>2741.7</v>
      </c>
      <c r="G27" s="312"/>
      <c r="H27" s="22">
        <v>3213</v>
      </c>
      <c r="I27" s="313" t="s">
        <v>56</v>
      </c>
      <c r="J27" s="313"/>
      <c r="K27" s="23" t="s">
        <v>57</v>
      </c>
      <c r="L27" s="210">
        <v>59301.590000000018</v>
      </c>
      <c r="M27" s="25"/>
      <c r="N27" s="26"/>
      <c r="O27" s="27"/>
    </row>
    <row r="28" spans="1:15" ht="59.1" customHeight="1" outlineLevel="1" x14ac:dyDescent="0.25">
      <c r="A28" s="20" t="s">
        <v>307</v>
      </c>
      <c r="B28" s="21" t="s">
        <v>475</v>
      </c>
      <c r="C28" s="21" t="s">
        <v>575</v>
      </c>
      <c r="D28" s="21" t="s">
        <v>567</v>
      </c>
      <c r="E28" s="22">
        <v>8310</v>
      </c>
      <c r="F28" s="317">
        <v>3088.82</v>
      </c>
      <c r="G28" s="317"/>
      <c r="H28" s="22">
        <v>3213</v>
      </c>
      <c r="I28" s="313" t="s">
        <v>56</v>
      </c>
      <c r="J28" s="313"/>
      <c r="K28" s="23" t="s">
        <v>57</v>
      </c>
      <c r="L28" s="210">
        <v>62390.410000000018</v>
      </c>
      <c r="M28" s="25"/>
      <c r="N28" s="26"/>
      <c r="O28" s="27"/>
    </row>
    <row r="29" spans="1:15" ht="71.25" customHeight="1" outlineLevel="1" x14ac:dyDescent="0.25">
      <c r="A29" s="20" t="s">
        <v>307</v>
      </c>
      <c r="B29" s="21" t="s">
        <v>475</v>
      </c>
      <c r="C29" s="21" t="s">
        <v>575</v>
      </c>
      <c r="D29" s="21" t="s">
        <v>571</v>
      </c>
      <c r="E29" s="22">
        <v>8310</v>
      </c>
      <c r="F29" s="312">
        <v>3610.32</v>
      </c>
      <c r="G29" s="312"/>
      <c r="H29" s="22">
        <v>3213</v>
      </c>
      <c r="I29" s="313" t="s">
        <v>56</v>
      </c>
      <c r="J29" s="313"/>
      <c r="K29" s="23" t="s">
        <v>57</v>
      </c>
      <c r="L29" s="210">
        <v>66000.730000000025</v>
      </c>
      <c r="M29" s="25"/>
      <c r="N29" s="26"/>
      <c r="O29" s="27"/>
    </row>
    <row r="30" spans="1:15" ht="59.1" customHeight="1" outlineLevel="1" x14ac:dyDescent="0.25">
      <c r="A30" s="20" t="s">
        <v>313</v>
      </c>
      <c r="B30" s="21" t="s">
        <v>477</v>
      </c>
      <c r="C30" s="21" t="s">
        <v>575</v>
      </c>
      <c r="D30" s="21" t="s">
        <v>568</v>
      </c>
      <c r="E30" s="22">
        <v>8310</v>
      </c>
      <c r="F30" s="317">
        <v>108</v>
      </c>
      <c r="G30" s="317"/>
      <c r="H30" s="22">
        <v>3213</v>
      </c>
      <c r="I30" s="313" t="s">
        <v>56</v>
      </c>
      <c r="J30" s="313"/>
      <c r="K30" s="23" t="s">
        <v>57</v>
      </c>
      <c r="L30" s="210">
        <v>66108.730000000025</v>
      </c>
      <c r="M30" s="25"/>
      <c r="N30" s="26"/>
      <c r="O30" s="27"/>
    </row>
    <row r="31" spans="1:15" ht="59.1" customHeight="1" outlineLevel="1" x14ac:dyDescent="0.25">
      <c r="A31" s="20" t="s">
        <v>313</v>
      </c>
      <c r="B31" s="21" t="s">
        <v>477</v>
      </c>
      <c r="C31" s="21" t="s">
        <v>575</v>
      </c>
      <c r="D31" s="21" t="s">
        <v>568</v>
      </c>
      <c r="E31" s="22">
        <v>8310</v>
      </c>
      <c r="F31" s="312">
        <v>2987.97</v>
      </c>
      <c r="G31" s="312"/>
      <c r="H31" s="22">
        <v>3213</v>
      </c>
      <c r="I31" s="313" t="s">
        <v>56</v>
      </c>
      <c r="J31" s="313"/>
      <c r="K31" s="23" t="s">
        <v>57</v>
      </c>
      <c r="L31" s="210">
        <v>69096.700000000026</v>
      </c>
      <c r="M31" s="25"/>
      <c r="N31" s="26"/>
      <c r="O31" s="27"/>
    </row>
    <row r="32" spans="1:15" ht="59.1" customHeight="1" outlineLevel="1" x14ac:dyDescent="0.25">
      <c r="A32" s="20" t="s">
        <v>313</v>
      </c>
      <c r="B32" s="21" t="s">
        <v>477</v>
      </c>
      <c r="C32" s="21" t="s">
        <v>575</v>
      </c>
      <c r="D32" s="21" t="s">
        <v>569</v>
      </c>
      <c r="E32" s="22">
        <v>8310</v>
      </c>
      <c r="F32" s="312">
        <v>2897.9</v>
      </c>
      <c r="G32" s="312"/>
      <c r="H32" s="22">
        <v>3213</v>
      </c>
      <c r="I32" s="313" t="s">
        <v>56</v>
      </c>
      <c r="J32" s="313"/>
      <c r="K32" s="23" t="s">
        <v>57</v>
      </c>
      <c r="L32" s="210">
        <v>71994.60000000002</v>
      </c>
      <c r="M32" s="25"/>
      <c r="N32" s="26"/>
      <c r="O32" s="27"/>
    </row>
    <row r="33" spans="1:15" ht="59.1" customHeight="1" outlineLevel="1" x14ac:dyDescent="0.25">
      <c r="A33" s="20" t="s">
        <v>313</v>
      </c>
      <c r="B33" s="21" t="s">
        <v>477</v>
      </c>
      <c r="C33" s="21" t="s">
        <v>575</v>
      </c>
      <c r="D33" s="21" t="s">
        <v>570</v>
      </c>
      <c r="E33" s="22">
        <v>8310</v>
      </c>
      <c r="F33" s="312">
        <v>2902.02</v>
      </c>
      <c r="G33" s="312"/>
      <c r="H33" s="22">
        <v>3213</v>
      </c>
      <c r="I33" s="313" t="s">
        <v>56</v>
      </c>
      <c r="J33" s="313"/>
      <c r="K33" s="23" t="s">
        <v>57</v>
      </c>
      <c r="L33" s="210">
        <v>74896.620000000024</v>
      </c>
      <c r="M33" s="25"/>
      <c r="N33" s="26"/>
      <c r="O33" s="27"/>
    </row>
    <row r="34" spans="1:15" ht="59.1" customHeight="1" outlineLevel="1" x14ac:dyDescent="0.25">
      <c r="A34" s="20" t="s">
        <v>313</v>
      </c>
      <c r="B34" s="21" t="s">
        <v>477</v>
      </c>
      <c r="C34" s="21" t="s">
        <v>575</v>
      </c>
      <c r="D34" s="21" t="s">
        <v>567</v>
      </c>
      <c r="E34" s="22">
        <v>8310</v>
      </c>
      <c r="F34" s="317">
        <v>2246.46</v>
      </c>
      <c r="G34" s="317"/>
      <c r="H34" s="22">
        <v>3213</v>
      </c>
      <c r="I34" s="313" t="s">
        <v>56</v>
      </c>
      <c r="J34" s="313"/>
      <c r="K34" s="23" t="s">
        <v>57</v>
      </c>
      <c r="L34" s="210">
        <v>77143.080000000031</v>
      </c>
      <c r="M34" s="25"/>
      <c r="N34" s="26"/>
      <c r="O34" s="27"/>
    </row>
    <row r="35" spans="1:15" ht="83.1" customHeight="1" outlineLevel="1" x14ac:dyDescent="0.25">
      <c r="A35" s="20" t="s">
        <v>313</v>
      </c>
      <c r="B35" s="21" t="s">
        <v>477</v>
      </c>
      <c r="C35" s="21" t="s">
        <v>575</v>
      </c>
      <c r="D35" s="21" t="s">
        <v>573</v>
      </c>
      <c r="E35" s="22">
        <v>8310</v>
      </c>
      <c r="F35" s="317">
        <v>2678.45</v>
      </c>
      <c r="G35" s="317"/>
      <c r="H35" s="22">
        <v>3213</v>
      </c>
      <c r="I35" s="313" t="s">
        <v>56</v>
      </c>
      <c r="J35" s="313"/>
      <c r="K35" s="23" t="s">
        <v>57</v>
      </c>
      <c r="L35" s="210">
        <v>79821.530000000028</v>
      </c>
      <c r="M35" s="25"/>
      <c r="N35" s="26"/>
      <c r="O35" s="27"/>
    </row>
    <row r="36" spans="1:15" ht="59.1" customHeight="1" outlineLevel="1" x14ac:dyDescent="0.25">
      <c r="A36" s="20" t="s">
        <v>322</v>
      </c>
      <c r="B36" s="21" t="s">
        <v>479</v>
      </c>
      <c r="C36" s="21" t="s">
        <v>575</v>
      </c>
      <c r="D36" s="21" t="s">
        <v>568</v>
      </c>
      <c r="E36" s="22">
        <v>8310</v>
      </c>
      <c r="F36" s="312">
        <v>6549.69</v>
      </c>
      <c r="G36" s="312"/>
      <c r="H36" s="22">
        <v>3213</v>
      </c>
      <c r="I36" s="313" t="s">
        <v>56</v>
      </c>
      <c r="J36" s="313"/>
      <c r="K36" s="23" t="s">
        <v>57</v>
      </c>
      <c r="L36" s="210">
        <v>86371.22000000003</v>
      </c>
      <c r="M36" s="25"/>
      <c r="N36" s="26"/>
      <c r="O36" s="27"/>
    </row>
    <row r="37" spans="1:15" ht="59.1" customHeight="1" outlineLevel="1" x14ac:dyDescent="0.25">
      <c r="A37" s="20" t="s">
        <v>322</v>
      </c>
      <c r="B37" s="21" t="s">
        <v>479</v>
      </c>
      <c r="C37" s="21" t="s">
        <v>575</v>
      </c>
      <c r="D37" s="21" t="s">
        <v>569</v>
      </c>
      <c r="E37" s="22">
        <v>8310</v>
      </c>
      <c r="F37" s="312">
        <v>3935.73</v>
      </c>
      <c r="G37" s="312"/>
      <c r="H37" s="22">
        <v>3213</v>
      </c>
      <c r="I37" s="313" t="s">
        <v>56</v>
      </c>
      <c r="J37" s="313"/>
      <c r="K37" s="23" t="s">
        <v>57</v>
      </c>
      <c r="L37" s="210">
        <v>90306.950000000026</v>
      </c>
      <c r="M37" s="25"/>
      <c r="N37" s="26"/>
      <c r="O37" s="27"/>
    </row>
    <row r="38" spans="1:15" ht="59.1" customHeight="1" outlineLevel="1" x14ac:dyDescent="0.25">
      <c r="A38" s="20" t="s">
        <v>322</v>
      </c>
      <c r="B38" s="21" t="s">
        <v>479</v>
      </c>
      <c r="C38" s="21" t="s">
        <v>575</v>
      </c>
      <c r="D38" s="21" t="s">
        <v>570</v>
      </c>
      <c r="E38" s="22">
        <v>8310</v>
      </c>
      <c r="F38" s="312">
        <v>3241.75</v>
      </c>
      <c r="G38" s="312"/>
      <c r="H38" s="22">
        <v>3213</v>
      </c>
      <c r="I38" s="313" t="s">
        <v>56</v>
      </c>
      <c r="J38" s="313"/>
      <c r="K38" s="23" t="s">
        <v>57</v>
      </c>
      <c r="L38" s="210">
        <v>93548.700000000026</v>
      </c>
      <c r="M38" s="25"/>
      <c r="N38" s="26"/>
      <c r="O38" s="27"/>
    </row>
    <row r="39" spans="1:15" ht="59.1" customHeight="1" outlineLevel="1" x14ac:dyDescent="0.25">
      <c r="A39" s="20" t="s">
        <v>322</v>
      </c>
      <c r="B39" s="21" t="s">
        <v>479</v>
      </c>
      <c r="C39" s="21" t="s">
        <v>575</v>
      </c>
      <c r="D39" s="21" t="s">
        <v>567</v>
      </c>
      <c r="E39" s="22">
        <v>8310</v>
      </c>
      <c r="F39" s="324">
        <v>5147.12</v>
      </c>
      <c r="G39" s="325"/>
      <c r="H39" s="22">
        <v>3213</v>
      </c>
      <c r="I39" s="323" t="s">
        <v>56</v>
      </c>
      <c r="J39" s="313"/>
      <c r="K39" s="23" t="s">
        <v>57</v>
      </c>
      <c r="L39" s="210">
        <v>98695.820000000022</v>
      </c>
      <c r="M39" s="25"/>
      <c r="N39" s="26"/>
      <c r="O39" s="27"/>
    </row>
    <row r="40" spans="1:15" ht="83.1" customHeight="1" outlineLevel="1" x14ac:dyDescent="0.25">
      <c r="A40" s="20" t="s">
        <v>322</v>
      </c>
      <c r="B40" s="21" t="s">
        <v>479</v>
      </c>
      <c r="C40" s="21" t="s">
        <v>575</v>
      </c>
      <c r="D40" s="21" t="s">
        <v>573</v>
      </c>
      <c r="E40" s="22">
        <v>8310</v>
      </c>
      <c r="F40" s="312">
        <v>3613.52</v>
      </c>
      <c r="G40" s="312"/>
      <c r="H40" s="22">
        <v>3213</v>
      </c>
      <c r="I40" s="313" t="s">
        <v>56</v>
      </c>
      <c r="J40" s="313"/>
      <c r="K40" s="23" t="s">
        <v>57</v>
      </c>
      <c r="L40" s="210">
        <v>102309.34000000003</v>
      </c>
      <c r="M40" s="25"/>
      <c r="N40" s="26"/>
      <c r="O40" s="27"/>
    </row>
    <row r="41" spans="1:15" ht="71.099999999999994" customHeight="1" outlineLevel="1" x14ac:dyDescent="0.25">
      <c r="A41" s="20" t="s">
        <v>332</v>
      </c>
      <c r="B41" s="21" t="s">
        <v>481</v>
      </c>
      <c r="C41" s="21" t="s">
        <v>575</v>
      </c>
      <c r="D41" s="21" t="s">
        <v>566</v>
      </c>
      <c r="E41" s="22">
        <v>8310</v>
      </c>
      <c r="F41" s="312">
        <v>2726.4</v>
      </c>
      <c r="G41" s="312"/>
      <c r="H41" s="22">
        <v>3213</v>
      </c>
      <c r="I41" s="313" t="s">
        <v>56</v>
      </c>
      <c r="J41" s="313"/>
      <c r="K41" s="23" t="s">
        <v>57</v>
      </c>
      <c r="L41" s="210">
        <v>105035.74000000002</v>
      </c>
      <c r="M41" s="25"/>
      <c r="N41" s="26"/>
      <c r="O41" s="27"/>
    </row>
    <row r="42" spans="1:15" ht="59.1" customHeight="1" outlineLevel="1" x14ac:dyDescent="0.25">
      <c r="A42" s="20" t="s">
        <v>332</v>
      </c>
      <c r="B42" s="21" t="s">
        <v>481</v>
      </c>
      <c r="C42" s="21" t="s">
        <v>575</v>
      </c>
      <c r="D42" s="21" t="s">
        <v>568</v>
      </c>
      <c r="E42" s="22">
        <v>8310</v>
      </c>
      <c r="F42" s="312">
        <v>1923.75</v>
      </c>
      <c r="G42" s="312"/>
      <c r="H42" s="22">
        <v>3213</v>
      </c>
      <c r="I42" s="313" t="s">
        <v>56</v>
      </c>
      <c r="J42" s="313"/>
      <c r="K42" s="23" t="s">
        <v>57</v>
      </c>
      <c r="L42" s="210">
        <v>106959.49000000002</v>
      </c>
      <c r="M42" s="25"/>
      <c r="N42" s="26"/>
      <c r="O42" s="27"/>
    </row>
    <row r="43" spans="1:15" ht="59.1" customHeight="1" outlineLevel="1" x14ac:dyDescent="0.25">
      <c r="A43" s="20" t="s">
        <v>332</v>
      </c>
      <c r="B43" s="21" t="s">
        <v>481</v>
      </c>
      <c r="C43" s="21" t="s">
        <v>575</v>
      </c>
      <c r="D43" s="21" t="s">
        <v>569</v>
      </c>
      <c r="E43" s="22">
        <v>8310</v>
      </c>
      <c r="F43" s="312">
        <v>3020.13</v>
      </c>
      <c r="G43" s="312"/>
      <c r="H43" s="22">
        <v>3213</v>
      </c>
      <c r="I43" s="313" t="s">
        <v>56</v>
      </c>
      <c r="J43" s="313"/>
      <c r="K43" s="23" t="s">
        <v>57</v>
      </c>
      <c r="L43" s="210">
        <v>109979.62000000002</v>
      </c>
      <c r="M43" s="25"/>
      <c r="N43" s="26"/>
      <c r="O43" s="27"/>
    </row>
    <row r="44" spans="1:15" ht="59.1" customHeight="1" outlineLevel="1" x14ac:dyDescent="0.25">
      <c r="A44" s="20" t="s">
        <v>332</v>
      </c>
      <c r="B44" s="21" t="s">
        <v>481</v>
      </c>
      <c r="C44" s="21" t="s">
        <v>575</v>
      </c>
      <c r="D44" s="21" t="s">
        <v>569</v>
      </c>
      <c r="E44" s="22">
        <v>8310</v>
      </c>
      <c r="F44" s="317">
        <v>114.01</v>
      </c>
      <c r="G44" s="317"/>
      <c r="H44" s="22">
        <v>3213</v>
      </c>
      <c r="I44" s="313" t="s">
        <v>56</v>
      </c>
      <c r="J44" s="313"/>
      <c r="K44" s="23" t="s">
        <v>57</v>
      </c>
      <c r="L44" s="210">
        <v>110093.63000000002</v>
      </c>
      <c r="M44" s="25"/>
      <c r="N44" s="26"/>
      <c r="O44" s="27"/>
    </row>
    <row r="45" spans="1:15" ht="59.1" customHeight="1" outlineLevel="1" x14ac:dyDescent="0.25">
      <c r="A45" s="20" t="s">
        <v>332</v>
      </c>
      <c r="B45" s="21" t="s">
        <v>481</v>
      </c>
      <c r="C45" s="21" t="s">
        <v>575</v>
      </c>
      <c r="D45" s="21" t="s">
        <v>570</v>
      </c>
      <c r="E45" s="22">
        <v>8310</v>
      </c>
      <c r="F45" s="312">
        <v>3073.97</v>
      </c>
      <c r="G45" s="312"/>
      <c r="H45" s="22">
        <v>3213</v>
      </c>
      <c r="I45" s="313" t="s">
        <v>56</v>
      </c>
      <c r="J45" s="313"/>
      <c r="K45" s="23" t="s">
        <v>57</v>
      </c>
      <c r="L45" s="210">
        <v>113167.60000000002</v>
      </c>
      <c r="M45" s="25"/>
      <c r="N45" s="26"/>
      <c r="O45" s="27"/>
    </row>
    <row r="46" spans="1:15" ht="59.1" customHeight="1" outlineLevel="1" x14ac:dyDescent="0.25">
      <c r="A46" s="20" t="s">
        <v>332</v>
      </c>
      <c r="B46" s="21" t="s">
        <v>481</v>
      </c>
      <c r="C46" s="21" t="s">
        <v>575</v>
      </c>
      <c r="D46" s="21" t="s">
        <v>567</v>
      </c>
      <c r="E46" s="22">
        <v>8310</v>
      </c>
      <c r="F46" s="317">
        <v>1273.6099999999999</v>
      </c>
      <c r="G46" s="317"/>
      <c r="H46" s="22">
        <v>3213</v>
      </c>
      <c r="I46" s="313" t="s">
        <v>56</v>
      </c>
      <c r="J46" s="313"/>
      <c r="K46" s="23" t="s">
        <v>57</v>
      </c>
      <c r="L46" s="210">
        <v>114441.21000000002</v>
      </c>
      <c r="M46" s="25"/>
      <c r="N46" s="26"/>
      <c r="O46" s="27"/>
    </row>
    <row r="47" spans="1:15" ht="83.1" customHeight="1" outlineLevel="1" x14ac:dyDescent="0.25">
      <c r="A47" s="20" t="s">
        <v>332</v>
      </c>
      <c r="B47" s="21" t="s">
        <v>481</v>
      </c>
      <c r="C47" s="21" t="s">
        <v>575</v>
      </c>
      <c r="D47" s="21" t="s">
        <v>573</v>
      </c>
      <c r="E47" s="22">
        <v>8310</v>
      </c>
      <c r="F47" s="317">
        <v>5005.5600000000004</v>
      </c>
      <c r="G47" s="317"/>
      <c r="H47" s="22">
        <v>3213</v>
      </c>
      <c r="I47" s="313" t="s">
        <v>56</v>
      </c>
      <c r="J47" s="313"/>
      <c r="K47" s="23" t="s">
        <v>57</v>
      </c>
      <c r="L47" s="210">
        <v>119446.77000000002</v>
      </c>
      <c r="M47" s="25"/>
      <c r="N47" s="26"/>
      <c r="O47" s="27"/>
    </row>
    <row r="48" spans="1:15" ht="71.099999999999994" customHeight="1" outlineLevel="1" x14ac:dyDescent="0.25">
      <c r="A48" s="20" t="s">
        <v>336</v>
      </c>
      <c r="B48" s="21" t="s">
        <v>483</v>
      </c>
      <c r="C48" s="21" t="s">
        <v>575</v>
      </c>
      <c r="D48" s="21" t="s">
        <v>566</v>
      </c>
      <c r="E48" s="22">
        <v>8310</v>
      </c>
      <c r="F48" s="312">
        <v>3150.3</v>
      </c>
      <c r="G48" s="312"/>
      <c r="H48" s="22">
        <v>3213</v>
      </c>
      <c r="I48" s="313" t="s">
        <v>56</v>
      </c>
      <c r="J48" s="313"/>
      <c r="K48" s="23" t="s">
        <v>57</v>
      </c>
      <c r="L48" s="210">
        <v>122597.07000000002</v>
      </c>
      <c r="M48" s="25"/>
      <c r="N48" s="26"/>
      <c r="O48" s="27"/>
    </row>
    <row r="49" spans="1:15" ht="59.1" customHeight="1" outlineLevel="1" x14ac:dyDescent="0.25">
      <c r="A49" s="20" t="s">
        <v>336</v>
      </c>
      <c r="B49" s="21" t="s">
        <v>483</v>
      </c>
      <c r="C49" s="21" t="s">
        <v>575</v>
      </c>
      <c r="D49" s="21" t="s">
        <v>569</v>
      </c>
      <c r="E49" s="22">
        <v>8310</v>
      </c>
      <c r="F49" s="317">
        <v>126.01</v>
      </c>
      <c r="G49" s="317"/>
      <c r="H49" s="22">
        <v>3213</v>
      </c>
      <c r="I49" s="313" t="s">
        <v>56</v>
      </c>
      <c r="J49" s="313"/>
      <c r="K49" s="23" t="s">
        <v>57</v>
      </c>
      <c r="L49" s="210">
        <v>122723.08000000002</v>
      </c>
      <c r="M49" s="25"/>
      <c r="N49" s="26"/>
      <c r="O49" s="27"/>
    </row>
    <row r="50" spans="1:15" ht="59.1" customHeight="1" outlineLevel="1" x14ac:dyDescent="0.25">
      <c r="A50" s="20" t="s">
        <v>336</v>
      </c>
      <c r="B50" s="21" t="s">
        <v>483</v>
      </c>
      <c r="C50" s="21" t="s">
        <v>575</v>
      </c>
      <c r="D50" s="21" t="s">
        <v>569</v>
      </c>
      <c r="E50" s="22">
        <v>8310</v>
      </c>
      <c r="F50" s="312">
        <v>3116.26</v>
      </c>
      <c r="G50" s="312"/>
      <c r="H50" s="22">
        <v>3213</v>
      </c>
      <c r="I50" s="313" t="s">
        <v>56</v>
      </c>
      <c r="J50" s="313"/>
      <c r="K50" s="23" t="s">
        <v>57</v>
      </c>
      <c r="L50" s="210">
        <v>125839.34000000001</v>
      </c>
      <c r="M50" s="25"/>
      <c r="N50" s="26"/>
      <c r="O50" s="27"/>
    </row>
    <row r="51" spans="1:15" ht="59.1" customHeight="1" outlineLevel="1" x14ac:dyDescent="0.25">
      <c r="A51" s="20" t="s">
        <v>336</v>
      </c>
      <c r="B51" s="21" t="s">
        <v>483</v>
      </c>
      <c r="C51" s="21" t="s">
        <v>575</v>
      </c>
      <c r="D51" s="21" t="s">
        <v>570</v>
      </c>
      <c r="E51" s="22">
        <v>8310</v>
      </c>
      <c r="F51" s="312">
        <v>4714.16</v>
      </c>
      <c r="G51" s="312"/>
      <c r="H51" s="22">
        <v>3213</v>
      </c>
      <c r="I51" s="313" t="s">
        <v>56</v>
      </c>
      <c r="J51" s="313"/>
      <c r="K51" s="23" t="s">
        <v>57</v>
      </c>
      <c r="L51" s="210">
        <v>130553.50000000001</v>
      </c>
      <c r="M51" s="25"/>
      <c r="N51" s="26"/>
      <c r="O51" s="27"/>
    </row>
    <row r="52" spans="1:15" ht="59.1" customHeight="1" outlineLevel="1" x14ac:dyDescent="0.25">
      <c r="A52" s="20" t="s">
        <v>336</v>
      </c>
      <c r="B52" s="21" t="s">
        <v>483</v>
      </c>
      <c r="C52" s="21" t="s">
        <v>575</v>
      </c>
      <c r="D52" s="21" t="s">
        <v>570</v>
      </c>
      <c r="E52" s="22">
        <v>8310</v>
      </c>
      <c r="F52" s="317">
        <v>30</v>
      </c>
      <c r="G52" s="317"/>
      <c r="H52" s="22">
        <v>3213</v>
      </c>
      <c r="I52" s="313" t="s">
        <v>56</v>
      </c>
      <c r="J52" s="313"/>
      <c r="K52" s="23" t="s">
        <v>57</v>
      </c>
      <c r="L52" s="210">
        <v>130583.50000000001</v>
      </c>
      <c r="M52" s="25"/>
      <c r="N52" s="26"/>
      <c r="O52" s="27"/>
    </row>
    <row r="53" spans="1:15" ht="59.1" customHeight="1" outlineLevel="1" x14ac:dyDescent="0.25">
      <c r="A53" s="20" t="s">
        <v>336</v>
      </c>
      <c r="B53" s="21" t="s">
        <v>484</v>
      </c>
      <c r="C53" s="21" t="s">
        <v>575</v>
      </c>
      <c r="D53" s="21" t="s">
        <v>568</v>
      </c>
      <c r="E53" s="22">
        <v>8310</v>
      </c>
      <c r="F53" s="312">
        <v>4064.33</v>
      </c>
      <c r="G53" s="312"/>
      <c r="H53" s="22">
        <v>3213</v>
      </c>
      <c r="I53" s="313" t="s">
        <v>56</v>
      </c>
      <c r="J53" s="313"/>
      <c r="K53" s="23" t="s">
        <v>57</v>
      </c>
      <c r="L53" s="210">
        <v>134647.83000000002</v>
      </c>
      <c r="M53" s="25"/>
      <c r="N53" s="26"/>
      <c r="O53" s="27"/>
    </row>
    <row r="54" spans="1:15" ht="59.1" customHeight="1" outlineLevel="1" x14ac:dyDescent="0.25">
      <c r="A54" s="20" t="s">
        <v>336</v>
      </c>
      <c r="B54" s="21" t="s">
        <v>484</v>
      </c>
      <c r="C54" s="21" t="s">
        <v>575</v>
      </c>
      <c r="D54" s="21" t="s">
        <v>567</v>
      </c>
      <c r="E54" s="22">
        <v>8310</v>
      </c>
      <c r="F54" s="317">
        <v>2767.15</v>
      </c>
      <c r="G54" s="317"/>
      <c r="H54" s="22">
        <v>3213</v>
      </c>
      <c r="I54" s="313" t="s">
        <v>56</v>
      </c>
      <c r="J54" s="313"/>
      <c r="K54" s="23" t="s">
        <v>57</v>
      </c>
      <c r="L54" s="210">
        <v>137414.98000000001</v>
      </c>
      <c r="M54" s="25"/>
      <c r="N54" s="26"/>
      <c r="O54" s="27"/>
    </row>
    <row r="55" spans="1:15" ht="70.5" customHeight="1" outlineLevel="1" x14ac:dyDescent="0.25">
      <c r="A55" s="20" t="s">
        <v>336</v>
      </c>
      <c r="B55" s="21" t="s">
        <v>484</v>
      </c>
      <c r="C55" s="21" t="s">
        <v>575</v>
      </c>
      <c r="D55" s="21" t="s">
        <v>571</v>
      </c>
      <c r="E55" s="22">
        <v>8310</v>
      </c>
      <c r="F55" s="312">
        <v>897.42</v>
      </c>
      <c r="G55" s="312"/>
      <c r="H55" s="22">
        <v>3213</v>
      </c>
      <c r="I55" s="313" t="s">
        <v>56</v>
      </c>
      <c r="J55" s="313"/>
      <c r="K55" s="23" t="s">
        <v>57</v>
      </c>
      <c r="L55" s="210">
        <v>138312.40000000002</v>
      </c>
      <c r="M55" s="25"/>
      <c r="N55" s="26"/>
      <c r="O55" s="27"/>
    </row>
    <row r="56" spans="1:15" ht="71.099999999999994" customHeight="1" outlineLevel="1" x14ac:dyDescent="0.25">
      <c r="A56" s="20" t="s">
        <v>339</v>
      </c>
      <c r="B56" s="21" t="s">
        <v>486</v>
      </c>
      <c r="C56" s="21" t="s">
        <v>575</v>
      </c>
      <c r="D56" s="21" t="s">
        <v>566</v>
      </c>
      <c r="E56" s="22">
        <v>8310</v>
      </c>
      <c r="F56" s="312">
        <v>3227.99</v>
      </c>
      <c r="G56" s="312"/>
      <c r="H56" s="22">
        <v>3213</v>
      </c>
      <c r="I56" s="313" t="s">
        <v>56</v>
      </c>
      <c r="J56" s="313"/>
      <c r="K56" s="23" t="s">
        <v>57</v>
      </c>
      <c r="L56" s="210">
        <v>141540.39000000001</v>
      </c>
      <c r="M56" s="25"/>
      <c r="N56" s="26"/>
      <c r="O56" s="27"/>
    </row>
    <row r="57" spans="1:15" ht="59.1" customHeight="1" outlineLevel="1" x14ac:dyDescent="0.25">
      <c r="A57" s="20" t="s">
        <v>339</v>
      </c>
      <c r="B57" s="21" t="s">
        <v>486</v>
      </c>
      <c r="C57" s="21" t="s">
        <v>575</v>
      </c>
      <c r="D57" s="21" t="s">
        <v>569</v>
      </c>
      <c r="E57" s="22">
        <v>8310</v>
      </c>
      <c r="F57" s="312">
        <v>3250.75</v>
      </c>
      <c r="G57" s="312"/>
      <c r="H57" s="22">
        <v>3213</v>
      </c>
      <c r="I57" s="313" t="s">
        <v>56</v>
      </c>
      <c r="J57" s="313"/>
      <c r="K57" s="23" t="s">
        <v>57</v>
      </c>
      <c r="L57" s="210">
        <v>144791.14000000001</v>
      </c>
      <c r="M57" s="25"/>
      <c r="N57" s="26"/>
      <c r="O57" s="27"/>
    </row>
    <row r="58" spans="1:15" ht="59.1" customHeight="1" outlineLevel="1" x14ac:dyDescent="0.25">
      <c r="A58" s="20" t="s">
        <v>339</v>
      </c>
      <c r="B58" s="21" t="s">
        <v>486</v>
      </c>
      <c r="C58" s="21" t="s">
        <v>575</v>
      </c>
      <c r="D58" s="21" t="s">
        <v>570</v>
      </c>
      <c r="E58" s="22">
        <v>8310</v>
      </c>
      <c r="F58" s="312">
        <v>2090.54</v>
      </c>
      <c r="G58" s="312"/>
      <c r="H58" s="22">
        <v>3213</v>
      </c>
      <c r="I58" s="313" t="s">
        <v>56</v>
      </c>
      <c r="J58" s="313"/>
      <c r="K58" s="23" t="s">
        <v>57</v>
      </c>
      <c r="L58" s="210">
        <v>146881.68000000002</v>
      </c>
      <c r="M58" s="25"/>
      <c r="N58" s="26"/>
      <c r="O58" s="27"/>
    </row>
    <row r="59" spans="1:15" ht="59.1" customHeight="1" outlineLevel="1" x14ac:dyDescent="0.25">
      <c r="A59" s="20" t="s">
        <v>339</v>
      </c>
      <c r="B59" s="21" t="s">
        <v>486</v>
      </c>
      <c r="C59" s="21" t="s">
        <v>575</v>
      </c>
      <c r="D59" s="21" t="s">
        <v>570</v>
      </c>
      <c r="E59" s="22">
        <v>8310</v>
      </c>
      <c r="F59" s="317">
        <v>72.010000000000005</v>
      </c>
      <c r="G59" s="317"/>
      <c r="H59" s="22">
        <v>3213</v>
      </c>
      <c r="I59" s="313" t="s">
        <v>56</v>
      </c>
      <c r="J59" s="313"/>
      <c r="K59" s="23" t="s">
        <v>57</v>
      </c>
      <c r="L59" s="210">
        <v>146953.69000000003</v>
      </c>
      <c r="M59" s="25"/>
      <c r="N59" s="26"/>
      <c r="O59" s="27"/>
    </row>
    <row r="60" spans="1:15" ht="59.1" customHeight="1" outlineLevel="1" x14ac:dyDescent="0.25">
      <c r="A60" s="20" t="s">
        <v>339</v>
      </c>
      <c r="B60" s="21" t="s">
        <v>487</v>
      </c>
      <c r="C60" s="21" t="s">
        <v>575</v>
      </c>
      <c r="D60" s="21" t="s">
        <v>568</v>
      </c>
      <c r="E60" s="22">
        <v>8310</v>
      </c>
      <c r="F60" s="312">
        <v>4386.62</v>
      </c>
      <c r="G60" s="312"/>
      <c r="H60" s="22">
        <v>3213</v>
      </c>
      <c r="I60" s="313" t="s">
        <v>56</v>
      </c>
      <c r="J60" s="313"/>
      <c r="K60" s="23" t="s">
        <v>57</v>
      </c>
      <c r="L60" s="210">
        <v>151340.31000000003</v>
      </c>
      <c r="M60" s="25"/>
      <c r="N60" s="26"/>
      <c r="O60" s="27"/>
    </row>
    <row r="61" spans="1:15" ht="59.1" customHeight="1" outlineLevel="1" x14ac:dyDescent="0.25">
      <c r="A61" s="20" t="s">
        <v>339</v>
      </c>
      <c r="B61" s="21" t="s">
        <v>487</v>
      </c>
      <c r="C61" s="21" t="s">
        <v>575</v>
      </c>
      <c r="D61" s="21" t="s">
        <v>567</v>
      </c>
      <c r="E61" s="22">
        <v>8310</v>
      </c>
      <c r="F61" s="312">
        <v>3405.52</v>
      </c>
      <c r="G61" s="312"/>
      <c r="H61" s="22">
        <v>3213</v>
      </c>
      <c r="I61" s="313" t="s">
        <v>56</v>
      </c>
      <c r="J61" s="313"/>
      <c r="K61" s="23" t="s">
        <v>57</v>
      </c>
      <c r="L61" s="210">
        <v>154745.83000000002</v>
      </c>
      <c r="M61" s="25"/>
      <c r="N61" s="26"/>
      <c r="O61" s="27"/>
    </row>
    <row r="62" spans="1:15" ht="71.099999999999994" customHeight="1" outlineLevel="1" x14ac:dyDescent="0.25">
      <c r="A62" s="20" t="s">
        <v>339</v>
      </c>
      <c r="B62" s="21" t="s">
        <v>487</v>
      </c>
      <c r="C62" s="21" t="s">
        <v>575</v>
      </c>
      <c r="D62" s="21" t="s">
        <v>571</v>
      </c>
      <c r="E62" s="22">
        <v>8310</v>
      </c>
      <c r="F62" s="317">
        <v>2521.84</v>
      </c>
      <c r="G62" s="317"/>
      <c r="H62" s="22">
        <v>3213</v>
      </c>
      <c r="I62" s="313" t="s">
        <v>56</v>
      </c>
      <c r="J62" s="313"/>
      <c r="K62" s="23" t="s">
        <v>57</v>
      </c>
      <c r="L62" s="210">
        <v>157267.67000000001</v>
      </c>
      <c r="M62" s="25"/>
      <c r="N62" s="26"/>
      <c r="O62" s="27"/>
    </row>
    <row r="63" spans="1:15" ht="71.099999999999994" customHeight="1" outlineLevel="1" x14ac:dyDescent="0.25">
      <c r="A63" s="20" t="s">
        <v>353</v>
      </c>
      <c r="B63" s="21" t="s">
        <v>489</v>
      </c>
      <c r="C63" s="21" t="s">
        <v>575</v>
      </c>
      <c r="D63" s="21" t="s">
        <v>566</v>
      </c>
      <c r="E63" s="22">
        <v>8310</v>
      </c>
      <c r="F63" s="312">
        <v>2631.55</v>
      </c>
      <c r="G63" s="312"/>
      <c r="H63" s="22">
        <v>3213</v>
      </c>
      <c r="I63" s="313" t="s">
        <v>56</v>
      </c>
      <c r="J63" s="313"/>
      <c r="K63" s="23" t="s">
        <v>57</v>
      </c>
      <c r="L63" s="210">
        <v>159899.22</v>
      </c>
      <c r="M63" s="25"/>
      <c r="N63" s="26"/>
      <c r="O63" s="27"/>
    </row>
    <row r="64" spans="1:15" ht="59.1" customHeight="1" outlineLevel="1" x14ac:dyDescent="0.25">
      <c r="A64" s="20" t="s">
        <v>353</v>
      </c>
      <c r="B64" s="21" t="s">
        <v>489</v>
      </c>
      <c r="C64" s="21" t="s">
        <v>575</v>
      </c>
      <c r="D64" s="21" t="s">
        <v>569</v>
      </c>
      <c r="E64" s="22">
        <v>8310</v>
      </c>
      <c r="F64" s="312">
        <v>2321.96</v>
      </c>
      <c r="G64" s="312"/>
      <c r="H64" s="22">
        <v>3213</v>
      </c>
      <c r="I64" s="313" t="s">
        <v>56</v>
      </c>
      <c r="J64" s="313"/>
      <c r="K64" s="23" t="s">
        <v>57</v>
      </c>
      <c r="L64" s="210">
        <v>162221.18</v>
      </c>
      <c r="M64" s="25"/>
      <c r="N64" s="26"/>
      <c r="O64" s="27"/>
    </row>
    <row r="65" spans="1:15" ht="59.1" customHeight="1" outlineLevel="1" x14ac:dyDescent="0.25">
      <c r="A65" s="20" t="s">
        <v>353</v>
      </c>
      <c r="B65" s="21" t="s">
        <v>489</v>
      </c>
      <c r="C65" s="21" t="s">
        <v>575</v>
      </c>
      <c r="D65" s="21" t="s">
        <v>570</v>
      </c>
      <c r="E65" s="22">
        <v>8310</v>
      </c>
      <c r="F65" s="312">
        <v>1702.77</v>
      </c>
      <c r="G65" s="312"/>
      <c r="H65" s="22">
        <v>3213</v>
      </c>
      <c r="I65" s="313" t="s">
        <v>56</v>
      </c>
      <c r="J65" s="313"/>
      <c r="K65" s="23" t="s">
        <v>57</v>
      </c>
      <c r="L65" s="210">
        <v>163923.94999999998</v>
      </c>
      <c r="M65" s="25"/>
      <c r="N65" s="26"/>
      <c r="O65" s="27"/>
    </row>
    <row r="66" spans="1:15" ht="59.1" customHeight="1" outlineLevel="1" x14ac:dyDescent="0.25">
      <c r="A66" s="20" t="s">
        <v>353</v>
      </c>
      <c r="B66" s="21" t="s">
        <v>490</v>
      </c>
      <c r="C66" s="21" t="s">
        <v>575</v>
      </c>
      <c r="D66" s="21" t="s">
        <v>568</v>
      </c>
      <c r="E66" s="22">
        <v>8310</v>
      </c>
      <c r="F66" s="312">
        <v>4542.33</v>
      </c>
      <c r="G66" s="312"/>
      <c r="H66" s="22">
        <v>3213</v>
      </c>
      <c r="I66" s="313" t="s">
        <v>56</v>
      </c>
      <c r="J66" s="313"/>
      <c r="K66" s="23" t="s">
        <v>57</v>
      </c>
      <c r="L66" s="210">
        <v>168466.27999999997</v>
      </c>
      <c r="M66" s="25"/>
      <c r="N66" s="26"/>
      <c r="O66" s="27"/>
    </row>
    <row r="67" spans="1:15" ht="59.1" customHeight="1" outlineLevel="1" x14ac:dyDescent="0.25">
      <c r="A67" s="20" t="s">
        <v>353</v>
      </c>
      <c r="B67" s="21" t="s">
        <v>490</v>
      </c>
      <c r="C67" s="21" t="s">
        <v>575</v>
      </c>
      <c r="D67" s="21" t="s">
        <v>567</v>
      </c>
      <c r="E67" s="22">
        <v>8310</v>
      </c>
      <c r="F67" s="317">
        <v>3382.53</v>
      </c>
      <c r="G67" s="317"/>
      <c r="H67" s="22">
        <v>3213</v>
      </c>
      <c r="I67" s="313" t="s">
        <v>56</v>
      </c>
      <c r="J67" s="313"/>
      <c r="K67" s="23" t="s">
        <v>57</v>
      </c>
      <c r="L67" s="210">
        <v>171848.80999999997</v>
      </c>
      <c r="M67" s="25"/>
      <c r="N67" s="26"/>
      <c r="O67" s="27"/>
    </row>
    <row r="68" spans="1:15" ht="71.25" customHeight="1" outlineLevel="1" x14ac:dyDescent="0.25">
      <c r="A68" s="20" t="s">
        <v>353</v>
      </c>
      <c r="B68" s="21" t="s">
        <v>490</v>
      </c>
      <c r="C68" s="21" t="s">
        <v>575</v>
      </c>
      <c r="D68" s="21" t="s">
        <v>571</v>
      </c>
      <c r="E68" s="22">
        <v>8310</v>
      </c>
      <c r="F68" s="312">
        <v>2351.6</v>
      </c>
      <c r="G68" s="312"/>
      <c r="H68" s="22">
        <v>3213</v>
      </c>
      <c r="I68" s="313" t="s">
        <v>56</v>
      </c>
      <c r="J68" s="313"/>
      <c r="K68" s="23" t="s">
        <v>57</v>
      </c>
      <c r="L68" s="210">
        <v>174200.40999999997</v>
      </c>
      <c r="M68" s="25"/>
      <c r="N68" s="26"/>
      <c r="O68" s="27"/>
    </row>
    <row r="69" spans="1:15" ht="71.099999999999994" customHeight="1" outlineLevel="1" x14ac:dyDescent="0.25">
      <c r="A69" s="20" t="s">
        <v>355</v>
      </c>
      <c r="B69" s="21" t="s">
        <v>492</v>
      </c>
      <c r="C69" s="21" t="s">
        <v>575</v>
      </c>
      <c r="D69" s="21" t="s">
        <v>566</v>
      </c>
      <c r="E69" s="22">
        <v>8310</v>
      </c>
      <c r="F69" s="312">
        <v>3520.28</v>
      </c>
      <c r="G69" s="312"/>
      <c r="H69" s="22">
        <v>3213</v>
      </c>
      <c r="I69" s="313" t="s">
        <v>56</v>
      </c>
      <c r="J69" s="313"/>
      <c r="K69" s="23" t="s">
        <v>57</v>
      </c>
      <c r="L69" s="210">
        <v>177720.68999999997</v>
      </c>
      <c r="M69" s="25"/>
      <c r="N69" s="26"/>
      <c r="O69" s="27"/>
    </row>
    <row r="70" spans="1:15" ht="59.1" customHeight="1" outlineLevel="1" x14ac:dyDescent="0.25">
      <c r="A70" s="20" t="s">
        <v>355</v>
      </c>
      <c r="B70" s="21" t="s">
        <v>492</v>
      </c>
      <c r="C70" s="21" t="s">
        <v>575</v>
      </c>
      <c r="D70" s="21" t="s">
        <v>567</v>
      </c>
      <c r="E70" s="22">
        <v>8310</v>
      </c>
      <c r="F70" s="317">
        <v>3414.13</v>
      </c>
      <c r="G70" s="317"/>
      <c r="H70" s="22">
        <v>3213</v>
      </c>
      <c r="I70" s="313" t="s">
        <v>56</v>
      </c>
      <c r="J70" s="313"/>
      <c r="K70" s="23" t="s">
        <v>57</v>
      </c>
      <c r="L70" s="210">
        <v>181134.81999999998</v>
      </c>
      <c r="M70" s="25"/>
      <c r="N70" s="26"/>
      <c r="O70" s="27"/>
    </row>
    <row r="71" spans="1:15" ht="59.1" customHeight="1" outlineLevel="1" x14ac:dyDescent="0.25">
      <c r="A71" s="20" t="s">
        <v>355</v>
      </c>
      <c r="B71" s="21" t="s">
        <v>492</v>
      </c>
      <c r="C71" s="21" t="s">
        <v>575</v>
      </c>
      <c r="D71" s="21" t="s">
        <v>568</v>
      </c>
      <c r="E71" s="22">
        <v>8310</v>
      </c>
      <c r="F71" s="312">
        <v>2486.83</v>
      </c>
      <c r="G71" s="312"/>
      <c r="H71" s="22">
        <v>3213</v>
      </c>
      <c r="I71" s="313" t="s">
        <v>56</v>
      </c>
      <c r="J71" s="313"/>
      <c r="K71" s="23" t="s">
        <v>57</v>
      </c>
      <c r="L71" s="210">
        <v>183621.64999999997</v>
      </c>
      <c r="M71" s="25"/>
      <c r="N71" s="26"/>
      <c r="O71" s="27"/>
    </row>
    <row r="72" spans="1:15" ht="59.1" customHeight="1" outlineLevel="1" x14ac:dyDescent="0.25">
      <c r="A72" s="20" t="s">
        <v>355</v>
      </c>
      <c r="B72" s="21" t="s">
        <v>492</v>
      </c>
      <c r="C72" s="21" t="s">
        <v>575</v>
      </c>
      <c r="D72" s="21" t="s">
        <v>568</v>
      </c>
      <c r="E72" s="22">
        <v>8310</v>
      </c>
      <c r="F72" s="317">
        <v>78.010000000000005</v>
      </c>
      <c r="G72" s="317"/>
      <c r="H72" s="22">
        <v>3213</v>
      </c>
      <c r="I72" s="313" t="s">
        <v>56</v>
      </c>
      <c r="J72" s="313"/>
      <c r="K72" s="23" t="s">
        <v>57</v>
      </c>
      <c r="L72" s="210">
        <v>183699.65999999997</v>
      </c>
      <c r="M72" s="25"/>
      <c r="N72" s="26"/>
      <c r="O72" s="27"/>
    </row>
    <row r="73" spans="1:15" ht="59.1" customHeight="1" outlineLevel="1" x14ac:dyDescent="0.25">
      <c r="A73" s="20" t="s">
        <v>355</v>
      </c>
      <c r="B73" s="21" t="s">
        <v>492</v>
      </c>
      <c r="C73" s="21" t="s">
        <v>575</v>
      </c>
      <c r="D73" s="21" t="s">
        <v>569</v>
      </c>
      <c r="E73" s="22">
        <v>8310</v>
      </c>
      <c r="F73" s="317">
        <v>3661.97</v>
      </c>
      <c r="G73" s="317"/>
      <c r="H73" s="22">
        <v>3213</v>
      </c>
      <c r="I73" s="313" t="s">
        <v>56</v>
      </c>
      <c r="J73" s="313"/>
      <c r="K73" s="23" t="s">
        <v>57</v>
      </c>
      <c r="L73" s="210">
        <v>187361.62999999998</v>
      </c>
      <c r="M73" s="25"/>
      <c r="N73" s="26"/>
      <c r="O73" s="27"/>
    </row>
    <row r="74" spans="1:15" ht="59.1" customHeight="1" outlineLevel="1" x14ac:dyDescent="0.25">
      <c r="A74" s="20" t="s">
        <v>355</v>
      </c>
      <c r="B74" s="21" t="s">
        <v>492</v>
      </c>
      <c r="C74" s="21" t="s">
        <v>575</v>
      </c>
      <c r="D74" s="21" t="s">
        <v>570</v>
      </c>
      <c r="E74" s="22">
        <v>8310</v>
      </c>
      <c r="F74" s="317">
        <v>84</v>
      </c>
      <c r="G74" s="317"/>
      <c r="H74" s="22">
        <v>3213</v>
      </c>
      <c r="I74" s="313" t="s">
        <v>56</v>
      </c>
      <c r="J74" s="313"/>
      <c r="K74" s="23" t="s">
        <v>57</v>
      </c>
      <c r="L74" s="210">
        <v>187445.62999999998</v>
      </c>
      <c r="M74" s="25"/>
      <c r="N74" s="26"/>
      <c r="O74" s="27"/>
    </row>
    <row r="75" spans="1:15" ht="59.1" customHeight="1" outlineLevel="1" x14ac:dyDescent="0.25">
      <c r="A75" s="20" t="s">
        <v>355</v>
      </c>
      <c r="B75" s="21" t="s">
        <v>492</v>
      </c>
      <c r="C75" s="21" t="s">
        <v>575</v>
      </c>
      <c r="D75" s="21" t="s">
        <v>570</v>
      </c>
      <c r="E75" s="22">
        <v>8310</v>
      </c>
      <c r="F75" s="312">
        <v>2710.92</v>
      </c>
      <c r="G75" s="312"/>
      <c r="H75" s="22">
        <v>3213</v>
      </c>
      <c r="I75" s="313" t="s">
        <v>56</v>
      </c>
      <c r="J75" s="313"/>
      <c r="K75" s="23" t="s">
        <v>57</v>
      </c>
      <c r="L75" s="210">
        <v>190156.55</v>
      </c>
      <c r="M75" s="25"/>
      <c r="N75" s="26"/>
      <c r="O75" s="27"/>
    </row>
    <row r="76" spans="1:15" ht="71.099999999999994" customHeight="1" outlineLevel="1" x14ac:dyDescent="0.25">
      <c r="A76" s="20" t="s">
        <v>364</v>
      </c>
      <c r="B76" s="21" t="s">
        <v>494</v>
      </c>
      <c r="C76" s="21" t="s">
        <v>575</v>
      </c>
      <c r="D76" s="21" t="s">
        <v>566</v>
      </c>
      <c r="E76" s="22">
        <v>8310</v>
      </c>
      <c r="F76" s="312">
        <v>5319.68</v>
      </c>
      <c r="G76" s="312"/>
      <c r="H76" s="22">
        <v>3213</v>
      </c>
      <c r="I76" s="313" t="s">
        <v>56</v>
      </c>
      <c r="J76" s="313"/>
      <c r="K76" s="23" t="s">
        <v>57</v>
      </c>
      <c r="L76" s="210">
        <v>195476.22999999998</v>
      </c>
      <c r="M76" s="25"/>
      <c r="N76" s="26"/>
      <c r="O76" s="27"/>
    </row>
    <row r="77" spans="1:15" ht="59.1" customHeight="1" outlineLevel="1" x14ac:dyDescent="0.25">
      <c r="A77" s="20" t="s">
        <v>364</v>
      </c>
      <c r="B77" s="21" t="s">
        <v>494</v>
      </c>
      <c r="C77" s="21" t="s">
        <v>575</v>
      </c>
      <c r="D77" s="21" t="s">
        <v>567</v>
      </c>
      <c r="E77" s="22">
        <v>8310</v>
      </c>
      <c r="F77" s="312">
        <v>2941.15</v>
      </c>
      <c r="G77" s="312"/>
      <c r="H77" s="22">
        <v>3213</v>
      </c>
      <c r="I77" s="313" t="s">
        <v>56</v>
      </c>
      <c r="J77" s="313"/>
      <c r="K77" s="23" t="s">
        <v>57</v>
      </c>
      <c r="L77" s="210">
        <v>198417.37999999998</v>
      </c>
      <c r="M77" s="25"/>
      <c r="N77" s="26"/>
      <c r="O77" s="27"/>
    </row>
    <row r="78" spans="1:15" ht="59.1" customHeight="1" outlineLevel="1" x14ac:dyDescent="0.25">
      <c r="A78" s="20" t="s">
        <v>364</v>
      </c>
      <c r="B78" s="21" t="s">
        <v>494</v>
      </c>
      <c r="C78" s="21" t="s">
        <v>575</v>
      </c>
      <c r="D78" s="21" t="s">
        <v>568</v>
      </c>
      <c r="E78" s="22">
        <v>8310</v>
      </c>
      <c r="F78" s="312">
        <v>3585.77</v>
      </c>
      <c r="G78" s="312"/>
      <c r="H78" s="22">
        <v>3213</v>
      </c>
      <c r="I78" s="313" t="s">
        <v>56</v>
      </c>
      <c r="J78" s="313"/>
      <c r="K78" s="23" t="s">
        <v>57</v>
      </c>
      <c r="L78" s="210">
        <v>202003.14999999997</v>
      </c>
      <c r="M78" s="25"/>
      <c r="N78" s="26"/>
      <c r="O78" s="27"/>
    </row>
    <row r="79" spans="1:15" ht="59.1" customHeight="1" outlineLevel="1" x14ac:dyDescent="0.25">
      <c r="A79" s="20" t="s">
        <v>364</v>
      </c>
      <c r="B79" s="21" t="s">
        <v>494</v>
      </c>
      <c r="C79" s="21" t="s">
        <v>575</v>
      </c>
      <c r="D79" s="21" t="s">
        <v>569</v>
      </c>
      <c r="E79" s="22">
        <v>8310</v>
      </c>
      <c r="F79" s="312">
        <v>4245.6099999999997</v>
      </c>
      <c r="G79" s="312"/>
      <c r="H79" s="22">
        <v>3213</v>
      </c>
      <c r="I79" s="313" t="s">
        <v>56</v>
      </c>
      <c r="J79" s="313"/>
      <c r="K79" s="23" t="s">
        <v>57</v>
      </c>
      <c r="L79" s="210">
        <v>206248.75999999995</v>
      </c>
      <c r="M79" s="25"/>
      <c r="N79" s="26"/>
      <c r="O79" s="27"/>
    </row>
    <row r="80" spans="1:15" ht="59.1" customHeight="1" outlineLevel="1" x14ac:dyDescent="0.25">
      <c r="A80" s="20" t="s">
        <v>364</v>
      </c>
      <c r="B80" s="21" t="s">
        <v>494</v>
      </c>
      <c r="C80" s="21" t="s">
        <v>575</v>
      </c>
      <c r="D80" s="21" t="s">
        <v>570</v>
      </c>
      <c r="E80" s="22">
        <v>8310</v>
      </c>
      <c r="F80" s="312">
        <v>3828.59</v>
      </c>
      <c r="G80" s="312"/>
      <c r="H80" s="22">
        <v>3213</v>
      </c>
      <c r="I80" s="313" t="s">
        <v>56</v>
      </c>
      <c r="J80" s="313"/>
      <c r="K80" s="23" t="s">
        <v>57</v>
      </c>
      <c r="L80" s="210">
        <v>210077.34999999995</v>
      </c>
      <c r="M80" s="25"/>
      <c r="N80" s="26"/>
      <c r="O80" s="27"/>
    </row>
    <row r="81" spans="1:14" x14ac:dyDescent="0.25">
      <c r="A81" s="303" t="s">
        <v>58</v>
      </c>
      <c r="B81" s="303"/>
      <c r="C81" s="303"/>
      <c r="D81" s="303"/>
      <c r="E81" s="318">
        <v>210077.35</v>
      </c>
      <c r="F81" s="318"/>
      <c r="G81" s="318"/>
      <c r="H81" s="319">
        <v>0</v>
      </c>
      <c r="I81" s="319"/>
      <c r="J81" s="319"/>
      <c r="K81" s="16" t="s">
        <v>57</v>
      </c>
      <c r="L81" s="28">
        <v>210077.35</v>
      </c>
      <c r="M81" s="18"/>
      <c r="N81" s="19">
        <v>0</v>
      </c>
    </row>
  </sheetData>
  <mergeCells count="161">
    <mergeCell ref="F80:G80"/>
    <mergeCell ref="I80:J80"/>
    <mergeCell ref="A81:D81"/>
    <mergeCell ref="E81:G81"/>
    <mergeCell ref="H81:J81"/>
    <mergeCell ref="F77:G77"/>
    <mergeCell ref="I77:J77"/>
    <mergeCell ref="F78:G78"/>
    <mergeCell ref="I78:J78"/>
    <mergeCell ref="F79:G79"/>
    <mergeCell ref="I79:J79"/>
    <mergeCell ref="F74:G74"/>
    <mergeCell ref="I74:J74"/>
    <mergeCell ref="F75:G75"/>
    <mergeCell ref="I75:J75"/>
    <mergeCell ref="F76:G76"/>
    <mergeCell ref="I76:J76"/>
    <mergeCell ref="F71:G71"/>
    <mergeCell ref="I71:J71"/>
    <mergeCell ref="F72:G72"/>
    <mergeCell ref="I72:J72"/>
    <mergeCell ref="F73:G73"/>
    <mergeCell ref="I73:J73"/>
    <mergeCell ref="F68:G68"/>
    <mergeCell ref="I68:J68"/>
    <mergeCell ref="F69:G69"/>
    <mergeCell ref="I69:J69"/>
    <mergeCell ref="F70:G70"/>
    <mergeCell ref="I70:J70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17:G17"/>
    <mergeCell ref="I17:J17"/>
    <mergeCell ref="F18:G18"/>
    <mergeCell ref="I18:J18"/>
    <mergeCell ref="F19:G19"/>
    <mergeCell ref="I19:J19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9:G9"/>
    <mergeCell ref="I9:J9"/>
    <mergeCell ref="F10:G10"/>
    <mergeCell ref="I10:J10"/>
    <mergeCell ref="K5:L6"/>
    <mergeCell ref="M5:N6"/>
    <mergeCell ref="F6:G6"/>
    <mergeCell ref="I6:J6"/>
    <mergeCell ref="F14:G14"/>
    <mergeCell ref="I14:J14"/>
    <mergeCell ref="A7:D7"/>
    <mergeCell ref="E7:J7"/>
    <mergeCell ref="A5:A6"/>
    <mergeCell ref="B5:B6"/>
    <mergeCell ref="C5:C6"/>
    <mergeCell ref="D5:D6"/>
    <mergeCell ref="E5:G5"/>
    <mergeCell ref="H5:J5"/>
    <mergeCell ref="F8:G8"/>
    <mergeCell ref="I8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N116"/>
  <sheetViews>
    <sheetView workbookViewId="0"/>
  </sheetViews>
  <sheetFormatPr defaultColWidth="7.875" defaultRowHeight="15.75" outlineLevelRow="1" x14ac:dyDescent="0.25"/>
  <cols>
    <col min="1" max="1" width="8.75" style="14" customWidth="1"/>
    <col min="2" max="4" width="14.875" style="14" customWidth="1"/>
    <col min="5" max="5" width="6.125" style="14" customWidth="1"/>
    <col min="6" max="6" width="3.5" style="14" customWidth="1"/>
    <col min="7" max="7" width="10.5" style="14" customWidth="1"/>
    <col min="8" max="8" width="6.125" style="14" customWidth="1"/>
    <col min="9" max="9" width="3.5" style="14" customWidth="1"/>
    <col min="10" max="10" width="10.5" style="14" customWidth="1"/>
    <col min="11" max="11" width="2.625" style="14" customWidth="1"/>
    <col min="12" max="12" width="12.25" style="14" customWidth="1"/>
    <col min="13" max="13" width="2.625" style="14" customWidth="1"/>
    <col min="14" max="14" width="12.25" style="14" customWidth="1"/>
  </cols>
  <sheetData>
    <row r="1" spans="1:14" ht="12.95" customHeight="1" x14ac:dyDescent="0.25">
      <c r="A1" s="13" t="s">
        <v>42</v>
      </c>
    </row>
    <row r="2" spans="1:14" ht="15.95" customHeight="1" x14ac:dyDescent="0.25">
      <c r="A2" s="15" t="s">
        <v>285</v>
      </c>
    </row>
    <row r="3" spans="1:14" ht="11.1" customHeight="1" x14ac:dyDescent="0.25">
      <c r="A3" s="14" t="s">
        <v>43</v>
      </c>
      <c r="B3" s="14" t="s">
        <v>44</v>
      </c>
    </row>
    <row r="4" spans="1:14" ht="11.1" customHeight="1" x14ac:dyDescent="0.25">
      <c r="A4" s="14" t="s">
        <v>45</v>
      </c>
      <c r="B4" s="14" t="s">
        <v>60</v>
      </c>
    </row>
    <row r="5" spans="1:14" ht="12.95" customHeight="1" x14ac:dyDescent="0.25">
      <c r="A5" s="305" t="s">
        <v>46</v>
      </c>
      <c r="B5" s="307" t="s">
        <v>47</v>
      </c>
      <c r="C5" s="307" t="s">
        <v>48</v>
      </c>
      <c r="D5" s="309" t="s">
        <v>49</v>
      </c>
      <c r="E5" s="307" t="s">
        <v>50</v>
      </c>
      <c r="F5" s="307"/>
      <c r="G5" s="307"/>
      <c r="H5" s="311" t="s">
        <v>51</v>
      </c>
      <c r="I5" s="311"/>
      <c r="J5" s="311"/>
      <c r="K5" s="307" t="s">
        <v>52</v>
      </c>
      <c r="L5" s="307"/>
      <c r="M5" s="307" t="s">
        <v>53</v>
      </c>
      <c r="N5" s="307"/>
    </row>
    <row r="6" spans="1:14" ht="12.95" customHeight="1" x14ac:dyDescent="0.25">
      <c r="A6" s="306"/>
      <c r="B6" s="308"/>
      <c r="C6" s="308"/>
      <c r="D6" s="310"/>
      <c r="E6" s="124" t="s">
        <v>54</v>
      </c>
      <c r="F6" s="315"/>
      <c r="G6" s="315"/>
      <c r="H6" s="125" t="s">
        <v>54</v>
      </c>
      <c r="I6" s="316"/>
      <c r="J6" s="316"/>
      <c r="K6" s="306"/>
      <c r="L6" s="314"/>
      <c r="M6" s="306"/>
      <c r="N6" s="314"/>
    </row>
    <row r="7" spans="1:14" ht="12" customHeight="1" x14ac:dyDescent="0.25">
      <c r="A7" s="303" t="s">
        <v>55</v>
      </c>
      <c r="B7" s="303"/>
      <c r="C7" s="303"/>
      <c r="D7" s="303"/>
      <c r="E7" s="304"/>
      <c r="F7" s="304"/>
      <c r="G7" s="304"/>
      <c r="H7" s="304"/>
      <c r="I7" s="304"/>
      <c r="J7" s="304"/>
      <c r="K7" s="16"/>
      <c r="L7" s="17"/>
      <c r="M7" s="18"/>
      <c r="N7" s="19">
        <v>0</v>
      </c>
    </row>
    <row r="8" spans="1:14" ht="83.1" customHeight="1" outlineLevel="1" x14ac:dyDescent="0.25">
      <c r="A8" s="20" t="s">
        <v>366</v>
      </c>
      <c r="B8" s="21" t="s">
        <v>367</v>
      </c>
      <c r="C8" s="21" t="s">
        <v>70</v>
      </c>
      <c r="D8" s="21" t="s">
        <v>61</v>
      </c>
      <c r="E8" s="22">
        <v>8310</v>
      </c>
      <c r="F8" s="312">
        <v>281013.23</v>
      </c>
      <c r="G8" s="312"/>
      <c r="H8" s="22">
        <v>2420</v>
      </c>
      <c r="I8" s="313" t="s">
        <v>56</v>
      </c>
      <c r="J8" s="313"/>
      <c r="K8" s="23" t="s">
        <v>57</v>
      </c>
      <c r="L8" s="126">
        <v>281013.23</v>
      </c>
      <c r="M8" s="25"/>
      <c r="N8" s="26"/>
    </row>
    <row r="9" spans="1:14" ht="83.1" customHeight="1" outlineLevel="1" x14ac:dyDescent="0.25">
      <c r="A9" s="20" t="s">
        <v>366</v>
      </c>
      <c r="B9" s="21" t="s">
        <v>367</v>
      </c>
      <c r="C9" s="21" t="s">
        <v>70</v>
      </c>
      <c r="D9" s="21" t="s">
        <v>62</v>
      </c>
      <c r="E9" s="22">
        <v>8310</v>
      </c>
      <c r="F9" s="312">
        <v>71710.33</v>
      </c>
      <c r="G9" s="312"/>
      <c r="H9" s="22">
        <v>2420</v>
      </c>
      <c r="I9" s="313" t="s">
        <v>56</v>
      </c>
      <c r="J9" s="313"/>
      <c r="K9" s="23" t="s">
        <v>57</v>
      </c>
      <c r="L9" s="126">
        <v>352723.56</v>
      </c>
      <c r="M9" s="25"/>
      <c r="N9" s="26"/>
    </row>
    <row r="10" spans="1:14" ht="83.1" customHeight="1" outlineLevel="1" x14ac:dyDescent="0.25">
      <c r="A10" s="20" t="s">
        <v>366</v>
      </c>
      <c r="B10" s="21" t="s">
        <v>367</v>
      </c>
      <c r="C10" s="21" t="s">
        <v>70</v>
      </c>
      <c r="D10" s="21" t="s">
        <v>63</v>
      </c>
      <c r="E10" s="22">
        <v>8310</v>
      </c>
      <c r="F10" s="312">
        <v>144305.26</v>
      </c>
      <c r="G10" s="312"/>
      <c r="H10" s="22">
        <v>2420</v>
      </c>
      <c r="I10" s="313" t="s">
        <v>56</v>
      </c>
      <c r="J10" s="313"/>
      <c r="K10" s="23" t="s">
        <v>57</v>
      </c>
      <c r="L10" s="126">
        <v>497028.82</v>
      </c>
      <c r="M10" s="25"/>
      <c r="N10" s="26"/>
    </row>
    <row r="11" spans="1:14" ht="83.1" customHeight="1" outlineLevel="1" x14ac:dyDescent="0.25">
      <c r="A11" s="20" t="s">
        <v>366</v>
      </c>
      <c r="B11" s="21" t="s">
        <v>367</v>
      </c>
      <c r="C11" s="21" t="s">
        <v>70</v>
      </c>
      <c r="D11" s="21" t="s">
        <v>64</v>
      </c>
      <c r="E11" s="22">
        <v>8310</v>
      </c>
      <c r="F11" s="312">
        <v>13663.89</v>
      </c>
      <c r="G11" s="312"/>
      <c r="H11" s="22">
        <v>2420</v>
      </c>
      <c r="I11" s="313" t="s">
        <v>56</v>
      </c>
      <c r="J11" s="313"/>
      <c r="K11" s="23" t="s">
        <v>57</v>
      </c>
      <c r="L11" s="126">
        <v>510692.71</v>
      </c>
      <c r="M11" s="25"/>
      <c r="N11" s="26"/>
    </row>
    <row r="12" spans="1:14" ht="83.1" customHeight="1" outlineLevel="1" x14ac:dyDescent="0.25">
      <c r="A12" s="20" t="s">
        <v>366</v>
      </c>
      <c r="B12" s="21" t="s">
        <v>367</v>
      </c>
      <c r="C12" s="21" t="s">
        <v>70</v>
      </c>
      <c r="D12" s="21" t="s">
        <v>65</v>
      </c>
      <c r="E12" s="22">
        <v>8310</v>
      </c>
      <c r="F12" s="312">
        <v>32142.38</v>
      </c>
      <c r="G12" s="312"/>
      <c r="H12" s="22">
        <v>2420</v>
      </c>
      <c r="I12" s="313" t="s">
        <v>56</v>
      </c>
      <c r="J12" s="313"/>
      <c r="K12" s="23" t="s">
        <v>57</v>
      </c>
      <c r="L12" s="126">
        <v>542835.09</v>
      </c>
      <c r="M12" s="25"/>
      <c r="N12" s="26"/>
    </row>
    <row r="13" spans="1:14" ht="83.1" customHeight="1" outlineLevel="1" x14ac:dyDescent="0.25">
      <c r="A13" s="20" t="s">
        <v>366</v>
      </c>
      <c r="B13" s="21" t="s">
        <v>367</v>
      </c>
      <c r="C13" s="21" t="s">
        <v>70</v>
      </c>
      <c r="D13" s="21" t="s">
        <v>66</v>
      </c>
      <c r="E13" s="22">
        <v>8310</v>
      </c>
      <c r="F13" s="312">
        <v>39864.31</v>
      </c>
      <c r="G13" s="312"/>
      <c r="H13" s="22">
        <v>2420</v>
      </c>
      <c r="I13" s="313" t="s">
        <v>56</v>
      </c>
      <c r="J13" s="313"/>
      <c r="K13" s="23" t="s">
        <v>57</v>
      </c>
      <c r="L13" s="126">
        <v>582699.4</v>
      </c>
      <c r="M13" s="25"/>
      <c r="N13" s="26"/>
    </row>
    <row r="14" spans="1:14" ht="83.1" customHeight="1" outlineLevel="1" x14ac:dyDescent="0.25">
      <c r="A14" s="20" t="s">
        <v>366</v>
      </c>
      <c r="B14" s="21" t="s">
        <v>367</v>
      </c>
      <c r="C14" s="21" t="s">
        <v>70</v>
      </c>
      <c r="D14" s="21" t="s">
        <v>68</v>
      </c>
      <c r="E14" s="22">
        <v>8310</v>
      </c>
      <c r="F14" s="312">
        <v>2989.57</v>
      </c>
      <c r="G14" s="312"/>
      <c r="H14" s="22">
        <v>2420</v>
      </c>
      <c r="I14" s="313" t="s">
        <v>56</v>
      </c>
      <c r="J14" s="313"/>
      <c r="K14" s="23" t="s">
        <v>57</v>
      </c>
      <c r="L14" s="126">
        <v>585688.97</v>
      </c>
      <c r="M14" s="25"/>
      <c r="N14" s="26"/>
    </row>
    <row r="15" spans="1:14" ht="83.1" customHeight="1" outlineLevel="1" x14ac:dyDescent="0.25">
      <c r="A15" s="20" t="s">
        <v>366</v>
      </c>
      <c r="B15" s="21" t="s">
        <v>367</v>
      </c>
      <c r="C15" s="21" t="s">
        <v>70</v>
      </c>
      <c r="D15" s="21" t="s">
        <v>67</v>
      </c>
      <c r="E15" s="22">
        <v>8310</v>
      </c>
      <c r="F15" s="312">
        <v>14086.46</v>
      </c>
      <c r="G15" s="312"/>
      <c r="H15" s="22">
        <v>2420</v>
      </c>
      <c r="I15" s="313" t="s">
        <v>56</v>
      </c>
      <c r="J15" s="313"/>
      <c r="K15" s="23" t="s">
        <v>57</v>
      </c>
      <c r="L15" s="126">
        <v>599775.43000000005</v>
      </c>
      <c r="M15" s="25"/>
      <c r="N15" s="26"/>
    </row>
    <row r="16" spans="1:14" ht="83.1" customHeight="1" outlineLevel="1" x14ac:dyDescent="0.25">
      <c r="A16" s="20" t="s">
        <v>366</v>
      </c>
      <c r="B16" s="21" t="s">
        <v>367</v>
      </c>
      <c r="C16" s="21" t="s">
        <v>70</v>
      </c>
      <c r="D16" s="21" t="s">
        <v>69</v>
      </c>
      <c r="E16" s="22">
        <v>8310</v>
      </c>
      <c r="F16" s="312">
        <v>1211316.18</v>
      </c>
      <c r="G16" s="312"/>
      <c r="H16" s="22">
        <v>2420</v>
      </c>
      <c r="I16" s="313" t="s">
        <v>56</v>
      </c>
      <c r="J16" s="313"/>
      <c r="K16" s="23" t="s">
        <v>57</v>
      </c>
      <c r="L16" s="126">
        <v>1811091.61</v>
      </c>
      <c r="M16" s="25"/>
      <c r="N16" s="26"/>
    </row>
    <row r="17" spans="1:14" ht="83.1" customHeight="1" outlineLevel="1" x14ac:dyDescent="0.25">
      <c r="A17" s="20" t="s">
        <v>287</v>
      </c>
      <c r="B17" s="21" t="s">
        <v>368</v>
      </c>
      <c r="C17" s="21" t="s">
        <v>70</v>
      </c>
      <c r="D17" s="21" t="s">
        <v>62</v>
      </c>
      <c r="E17" s="22">
        <v>8310</v>
      </c>
      <c r="F17" s="312">
        <v>71710.33</v>
      </c>
      <c r="G17" s="312"/>
      <c r="H17" s="22">
        <v>2420</v>
      </c>
      <c r="I17" s="313" t="s">
        <v>56</v>
      </c>
      <c r="J17" s="313"/>
      <c r="K17" s="23" t="s">
        <v>57</v>
      </c>
      <c r="L17" s="126">
        <v>1882801.94</v>
      </c>
      <c r="M17" s="25"/>
      <c r="N17" s="26"/>
    </row>
    <row r="18" spans="1:14" ht="83.1" customHeight="1" outlineLevel="1" x14ac:dyDescent="0.25">
      <c r="A18" s="20" t="s">
        <v>287</v>
      </c>
      <c r="B18" s="21" t="s">
        <v>368</v>
      </c>
      <c r="C18" s="21" t="s">
        <v>70</v>
      </c>
      <c r="D18" s="21" t="s">
        <v>63</v>
      </c>
      <c r="E18" s="22">
        <v>8310</v>
      </c>
      <c r="F18" s="312">
        <v>144305.26</v>
      </c>
      <c r="G18" s="312"/>
      <c r="H18" s="22">
        <v>2420</v>
      </c>
      <c r="I18" s="313" t="s">
        <v>56</v>
      </c>
      <c r="J18" s="313"/>
      <c r="K18" s="23" t="s">
        <v>57</v>
      </c>
      <c r="L18" s="126">
        <v>2027107.2</v>
      </c>
      <c r="M18" s="25"/>
      <c r="N18" s="26"/>
    </row>
    <row r="19" spans="1:14" ht="83.1" customHeight="1" outlineLevel="1" x14ac:dyDescent="0.25">
      <c r="A19" s="20" t="s">
        <v>287</v>
      </c>
      <c r="B19" s="21" t="s">
        <v>368</v>
      </c>
      <c r="C19" s="21" t="s">
        <v>70</v>
      </c>
      <c r="D19" s="21" t="s">
        <v>61</v>
      </c>
      <c r="E19" s="22">
        <v>8310</v>
      </c>
      <c r="F19" s="312">
        <v>281013.23</v>
      </c>
      <c r="G19" s="312"/>
      <c r="H19" s="22">
        <v>2420</v>
      </c>
      <c r="I19" s="313" t="s">
        <v>56</v>
      </c>
      <c r="J19" s="313"/>
      <c r="K19" s="23" t="s">
        <v>57</v>
      </c>
      <c r="L19" s="126">
        <v>2308120.4300000002</v>
      </c>
      <c r="M19" s="25"/>
      <c r="N19" s="26"/>
    </row>
    <row r="20" spans="1:14" ht="83.1" customHeight="1" outlineLevel="1" x14ac:dyDescent="0.25">
      <c r="A20" s="20" t="s">
        <v>287</v>
      </c>
      <c r="B20" s="21" t="s">
        <v>368</v>
      </c>
      <c r="C20" s="21" t="s">
        <v>70</v>
      </c>
      <c r="D20" s="21" t="s">
        <v>66</v>
      </c>
      <c r="E20" s="22">
        <v>8310</v>
      </c>
      <c r="F20" s="312">
        <v>39864.31</v>
      </c>
      <c r="G20" s="312"/>
      <c r="H20" s="22">
        <v>2420</v>
      </c>
      <c r="I20" s="313" t="s">
        <v>56</v>
      </c>
      <c r="J20" s="313"/>
      <c r="K20" s="23" t="s">
        <v>57</v>
      </c>
      <c r="L20" s="126">
        <v>2347984.7400000002</v>
      </c>
      <c r="M20" s="25"/>
      <c r="N20" s="26"/>
    </row>
    <row r="21" spans="1:14" ht="83.1" customHeight="1" outlineLevel="1" x14ac:dyDescent="0.25">
      <c r="A21" s="20" t="s">
        <v>287</v>
      </c>
      <c r="B21" s="21" t="s">
        <v>368</v>
      </c>
      <c r="C21" s="21" t="s">
        <v>70</v>
      </c>
      <c r="D21" s="21" t="s">
        <v>65</v>
      </c>
      <c r="E21" s="22">
        <v>8310</v>
      </c>
      <c r="F21" s="312">
        <v>32142.38</v>
      </c>
      <c r="G21" s="312"/>
      <c r="H21" s="22">
        <v>2420</v>
      </c>
      <c r="I21" s="313" t="s">
        <v>56</v>
      </c>
      <c r="J21" s="313"/>
      <c r="K21" s="23" t="s">
        <v>57</v>
      </c>
      <c r="L21" s="126">
        <v>2380127.12</v>
      </c>
      <c r="M21" s="25"/>
      <c r="N21" s="26"/>
    </row>
    <row r="22" spans="1:14" ht="83.1" customHeight="1" outlineLevel="1" x14ac:dyDescent="0.25">
      <c r="A22" s="20" t="s">
        <v>287</v>
      </c>
      <c r="B22" s="21" t="s">
        <v>368</v>
      </c>
      <c r="C22" s="21" t="s">
        <v>70</v>
      </c>
      <c r="D22" s="21" t="s">
        <v>64</v>
      </c>
      <c r="E22" s="22">
        <v>8310</v>
      </c>
      <c r="F22" s="312">
        <v>13663.89</v>
      </c>
      <c r="G22" s="312"/>
      <c r="H22" s="22">
        <v>2420</v>
      </c>
      <c r="I22" s="313" t="s">
        <v>56</v>
      </c>
      <c r="J22" s="313"/>
      <c r="K22" s="23" t="s">
        <v>57</v>
      </c>
      <c r="L22" s="126">
        <v>2393791.0099999998</v>
      </c>
      <c r="M22" s="25"/>
      <c r="N22" s="26"/>
    </row>
    <row r="23" spans="1:14" ht="83.1" customHeight="1" outlineLevel="1" x14ac:dyDescent="0.25">
      <c r="A23" s="20" t="s">
        <v>287</v>
      </c>
      <c r="B23" s="21" t="s">
        <v>368</v>
      </c>
      <c r="C23" s="21" t="s">
        <v>70</v>
      </c>
      <c r="D23" s="21" t="s">
        <v>68</v>
      </c>
      <c r="E23" s="22">
        <v>8310</v>
      </c>
      <c r="F23" s="312">
        <v>2989.57</v>
      </c>
      <c r="G23" s="312"/>
      <c r="H23" s="22">
        <v>2420</v>
      </c>
      <c r="I23" s="313" t="s">
        <v>56</v>
      </c>
      <c r="J23" s="313"/>
      <c r="K23" s="23" t="s">
        <v>57</v>
      </c>
      <c r="L23" s="126">
        <v>2396780.58</v>
      </c>
      <c r="M23" s="25"/>
      <c r="N23" s="26"/>
    </row>
    <row r="24" spans="1:14" ht="83.1" customHeight="1" outlineLevel="1" x14ac:dyDescent="0.25">
      <c r="A24" s="20" t="s">
        <v>287</v>
      </c>
      <c r="B24" s="21" t="s">
        <v>368</v>
      </c>
      <c r="C24" s="21" t="s">
        <v>70</v>
      </c>
      <c r="D24" s="21" t="s">
        <v>67</v>
      </c>
      <c r="E24" s="22">
        <v>8310</v>
      </c>
      <c r="F24" s="312">
        <v>14086.46</v>
      </c>
      <c r="G24" s="312"/>
      <c r="H24" s="22">
        <v>2420</v>
      </c>
      <c r="I24" s="313" t="s">
        <v>56</v>
      </c>
      <c r="J24" s="313"/>
      <c r="K24" s="23" t="s">
        <v>57</v>
      </c>
      <c r="L24" s="126">
        <v>2410867.04</v>
      </c>
      <c r="M24" s="25"/>
      <c r="N24" s="26"/>
    </row>
    <row r="25" spans="1:14" ht="83.1" customHeight="1" outlineLevel="1" x14ac:dyDescent="0.25">
      <c r="A25" s="20" t="s">
        <v>287</v>
      </c>
      <c r="B25" s="21" t="s">
        <v>368</v>
      </c>
      <c r="C25" s="21" t="s">
        <v>70</v>
      </c>
      <c r="D25" s="21" t="s">
        <v>69</v>
      </c>
      <c r="E25" s="22">
        <v>8310</v>
      </c>
      <c r="F25" s="312">
        <v>1211316.18</v>
      </c>
      <c r="G25" s="312"/>
      <c r="H25" s="22">
        <v>2420</v>
      </c>
      <c r="I25" s="313" t="s">
        <v>56</v>
      </c>
      <c r="J25" s="313"/>
      <c r="K25" s="23" t="s">
        <v>57</v>
      </c>
      <c r="L25" s="126">
        <v>3622183.22</v>
      </c>
      <c r="M25" s="25"/>
      <c r="N25" s="26"/>
    </row>
    <row r="26" spans="1:14" ht="83.1" customHeight="1" outlineLevel="1" x14ac:dyDescent="0.25">
      <c r="A26" s="20" t="s">
        <v>304</v>
      </c>
      <c r="B26" s="21" t="s">
        <v>369</v>
      </c>
      <c r="C26" s="21" t="s">
        <v>70</v>
      </c>
      <c r="D26" s="21" t="s">
        <v>61</v>
      </c>
      <c r="E26" s="22">
        <v>8310</v>
      </c>
      <c r="F26" s="312">
        <v>281013.23</v>
      </c>
      <c r="G26" s="312"/>
      <c r="H26" s="22">
        <v>2420</v>
      </c>
      <c r="I26" s="313" t="s">
        <v>56</v>
      </c>
      <c r="J26" s="313"/>
      <c r="K26" s="23" t="s">
        <v>57</v>
      </c>
      <c r="L26" s="126">
        <v>3903196.45</v>
      </c>
      <c r="M26" s="25"/>
      <c r="N26" s="26"/>
    </row>
    <row r="27" spans="1:14" ht="83.1" customHeight="1" outlineLevel="1" x14ac:dyDescent="0.25">
      <c r="A27" s="20" t="s">
        <v>304</v>
      </c>
      <c r="B27" s="21" t="s">
        <v>369</v>
      </c>
      <c r="C27" s="21" t="s">
        <v>70</v>
      </c>
      <c r="D27" s="21" t="s">
        <v>62</v>
      </c>
      <c r="E27" s="22">
        <v>8310</v>
      </c>
      <c r="F27" s="312">
        <v>71710.33</v>
      </c>
      <c r="G27" s="312"/>
      <c r="H27" s="22">
        <v>2420</v>
      </c>
      <c r="I27" s="313" t="s">
        <v>56</v>
      </c>
      <c r="J27" s="313"/>
      <c r="K27" s="23" t="s">
        <v>57</v>
      </c>
      <c r="L27" s="126">
        <v>3974906.78</v>
      </c>
      <c r="M27" s="25"/>
      <c r="N27" s="26"/>
    </row>
    <row r="28" spans="1:14" ht="83.1" customHeight="1" outlineLevel="1" x14ac:dyDescent="0.25">
      <c r="A28" s="20" t="s">
        <v>304</v>
      </c>
      <c r="B28" s="21" t="s">
        <v>369</v>
      </c>
      <c r="C28" s="21" t="s">
        <v>70</v>
      </c>
      <c r="D28" s="21" t="s">
        <v>63</v>
      </c>
      <c r="E28" s="22">
        <v>8310</v>
      </c>
      <c r="F28" s="312">
        <v>144305.26</v>
      </c>
      <c r="G28" s="312"/>
      <c r="H28" s="22">
        <v>2420</v>
      </c>
      <c r="I28" s="313" t="s">
        <v>56</v>
      </c>
      <c r="J28" s="313"/>
      <c r="K28" s="23" t="s">
        <v>57</v>
      </c>
      <c r="L28" s="126">
        <v>4119212.04</v>
      </c>
      <c r="M28" s="25"/>
      <c r="N28" s="26"/>
    </row>
    <row r="29" spans="1:14" ht="83.1" customHeight="1" outlineLevel="1" x14ac:dyDescent="0.25">
      <c r="A29" s="20" t="s">
        <v>304</v>
      </c>
      <c r="B29" s="21" t="s">
        <v>369</v>
      </c>
      <c r="C29" s="21" t="s">
        <v>70</v>
      </c>
      <c r="D29" s="21" t="s">
        <v>64</v>
      </c>
      <c r="E29" s="22">
        <v>8310</v>
      </c>
      <c r="F29" s="312">
        <v>13663.89</v>
      </c>
      <c r="G29" s="312"/>
      <c r="H29" s="22">
        <v>2420</v>
      </c>
      <c r="I29" s="313" t="s">
        <v>56</v>
      </c>
      <c r="J29" s="313"/>
      <c r="K29" s="23" t="s">
        <v>57</v>
      </c>
      <c r="L29" s="126">
        <v>4132875.93</v>
      </c>
      <c r="M29" s="25"/>
      <c r="N29" s="26"/>
    </row>
    <row r="30" spans="1:14" ht="83.1" customHeight="1" outlineLevel="1" x14ac:dyDescent="0.25">
      <c r="A30" s="20" t="s">
        <v>304</v>
      </c>
      <c r="B30" s="21" t="s">
        <v>369</v>
      </c>
      <c r="C30" s="21" t="s">
        <v>70</v>
      </c>
      <c r="D30" s="21" t="s">
        <v>65</v>
      </c>
      <c r="E30" s="22">
        <v>8310</v>
      </c>
      <c r="F30" s="312">
        <v>32142.38</v>
      </c>
      <c r="G30" s="312"/>
      <c r="H30" s="22">
        <v>2420</v>
      </c>
      <c r="I30" s="313" t="s">
        <v>56</v>
      </c>
      <c r="J30" s="313"/>
      <c r="K30" s="23" t="s">
        <v>57</v>
      </c>
      <c r="L30" s="126">
        <v>4165018.31</v>
      </c>
      <c r="M30" s="25"/>
      <c r="N30" s="26"/>
    </row>
    <row r="31" spans="1:14" ht="83.1" customHeight="1" outlineLevel="1" x14ac:dyDescent="0.25">
      <c r="A31" s="20" t="s">
        <v>304</v>
      </c>
      <c r="B31" s="21" t="s">
        <v>369</v>
      </c>
      <c r="C31" s="21" t="s">
        <v>70</v>
      </c>
      <c r="D31" s="21" t="s">
        <v>66</v>
      </c>
      <c r="E31" s="22">
        <v>8310</v>
      </c>
      <c r="F31" s="312">
        <v>39864.31</v>
      </c>
      <c r="G31" s="312"/>
      <c r="H31" s="22">
        <v>2420</v>
      </c>
      <c r="I31" s="313" t="s">
        <v>56</v>
      </c>
      <c r="J31" s="313"/>
      <c r="K31" s="23" t="s">
        <v>57</v>
      </c>
      <c r="L31" s="126">
        <v>4204882.62</v>
      </c>
      <c r="M31" s="25"/>
      <c r="N31" s="26"/>
    </row>
    <row r="32" spans="1:14" ht="83.1" customHeight="1" outlineLevel="1" x14ac:dyDescent="0.25">
      <c r="A32" s="20" t="s">
        <v>304</v>
      </c>
      <c r="B32" s="21" t="s">
        <v>369</v>
      </c>
      <c r="C32" s="21" t="s">
        <v>70</v>
      </c>
      <c r="D32" s="21" t="s">
        <v>68</v>
      </c>
      <c r="E32" s="22">
        <v>8310</v>
      </c>
      <c r="F32" s="312">
        <v>2989.57</v>
      </c>
      <c r="G32" s="312"/>
      <c r="H32" s="22">
        <v>2420</v>
      </c>
      <c r="I32" s="313" t="s">
        <v>56</v>
      </c>
      <c r="J32" s="313"/>
      <c r="K32" s="23" t="s">
        <v>57</v>
      </c>
      <c r="L32" s="126">
        <v>4207872.1900000004</v>
      </c>
      <c r="M32" s="25"/>
      <c r="N32" s="26"/>
    </row>
    <row r="33" spans="1:14" ht="83.1" customHeight="1" outlineLevel="1" x14ac:dyDescent="0.25">
      <c r="A33" s="20" t="s">
        <v>304</v>
      </c>
      <c r="B33" s="21" t="s">
        <v>369</v>
      </c>
      <c r="C33" s="21" t="s">
        <v>70</v>
      </c>
      <c r="D33" s="21" t="s">
        <v>67</v>
      </c>
      <c r="E33" s="22">
        <v>8310</v>
      </c>
      <c r="F33" s="312">
        <v>14086.46</v>
      </c>
      <c r="G33" s="312"/>
      <c r="H33" s="22">
        <v>2420</v>
      </c>
      <c r="I33" s="313" t="s">
        <v>56</v>
      </c>
      <c r="J33" s="313"/>
      <c r="K33" s="23" t="s">
        <v>57</v>
      </c>
      <c r="L33" s="126">
        <v>4221958.6500000004</v>
      </c>
      <c r="M33" s="25"/>
      <c r="N33" s="26"/>
    </row>
    <row r="34" spans="1:14" ht="83.1" customHeight="1" outlineLevel="1" x14ac:dyDescent="0.25">
      <c r="A34" s="20" t="s">
        <v>304</v>
      </c>
      <c r="B34" s="21" t="s">
        <v>369</v>
      </c>
      <c r="C34" s="21" t="s">
        <v>70</v>
      </c>
      <c r="D34" s="21" t="s">
        <v>69</v>
      </c>
      <c r="E34" s="22">
        <v>8310</v>
      </c>
      <c r="F34" s="312">
        <v>1211316.18</v>
      </c>
      <c r="G34" s="312"/>
      <c r="H34" s="22">
        <v>2420</v>
      </c>
      <c r="I34" s="313" t="s">
        <v>56</v>
      </c>
      <c r="J34" s="313"/>
      <c r="K34" s="23" t="s">
        <v>57</v>
      </c>
      <c r="L34" s="126">
        <v>5433274.8300000001</v>
      </c>
      <c r="M34" s="25"/>
      <c r="N34" s="26"/>
    </row>
    <row r="35" spans="1:14" ht="83.1" customHeight="1" outlineLevel="1" x14ac:dyDescent="0.25">
      <c r="A35" s="20" t="s">
        <v>307</v>
      </c>
      <c r="B35" s="21" t="s">
        <v>370</v>
      </c>
      <c r="C35" s="21" t="s">
        <v>70</v>
      </c>
      <c r="D35" s="21" t="s">
        <v>62</v>
      </c>
      <c r="E35" s="22">
        <v>8310</v>
      </c>
      <c r="F35" s="312">
        <v>71710.33</v>
      </c>
      <c r="G35" s="312"/>
      <c r="H35" s="22">
        <v>2420</v>
      </c>
      <c r="I35" s="313" t="s">
        <v>56</v>
      </c>
      <c r="J35" s="313"/>
      <c r="K35" s="23" t="s">
        <v>57</v>
      </c>
      <c r="L35" s="126">
        <v>5504985.1600000001</v>
      </c>
      <c r="M35" s="25"/>
      <c r="N35" s="26"/>
    </row>
    <row r="36" spans="1:14" ht="83.1" customHeight="1" outlineLevel="1" x14ac:dyDescent="0.25">
      <c r="A36" s="20" t="s">
        <v>307</v>
      </c>
      <c r="B36" s="21" t="s">
        <v>370</v>
      </c>
      <c r="C36" s="21" t="s">
        <v>70</v>
      </c>
      <c r="D36" s="21" t="s">
        <v>63</v>
      </c>
      <c r="E36" s="22">
        <v>8310</v>
      </c>
      <c r="F36" s="312">
        <v>144305.26</v>
      </c>
      <c r="G36" s="312"/>
      <c r="H36" s="22">
        <v>2420</v>
      </c>
      <c r="I36" s="313" t="s">
        <v>56</v>
      </c>
      <c r="J36" s="313"/>
      <c r="K36" s="23" t="s">
        <v>57</v>
      </c>
      <c r="L36" s="126">
        <v>5649290.4199999999</v>
      </c>
      <c r="M36" s="25"/>
      <c r="N36" s="26"/>
    </row>
    <row r="37" spans="1:14" ht="83.1" customHeight="1" outlineLevel="1" x14ac:dyDescent="0.25">
      <c r="A37" s="20" t="s">
        <v>307</v>
      </c>
      <c r="B37" s="21" t="s">
        <v>370</v>
      </c>
      <c r="C37" s="21" t="s">
        <v>70</v>
      </c>
      <c r="D37" s="21" t="s">
        <v>61</v>
      </c>
      <c r="E37" s="22">
        <v>8310</v>
      </c>
      <c r="F37" s="312">
        <v>281013.23</v>
      </c>
      <c r="G37" s="312"/>
      <c r="H37" s="22">
        <v>2420</v>
      </c>
      <c r="I37" s="313" t="s">
        <v>56</v>
      </c>
      <c r="J37" s="313"/>
      <c r="K37" s="23" t="s">
        <v>57</v>
      </c>
      <c r="L37" s="126">
        <v>5930303.6500000004</v>
      </c>
      <c r="M37" s="25"/>
      <c r="N37" s="26"/>
    </row>
    <row r="38" spans="1:14" ht="83.1" customHeight="1" outlineLevel="1" x14ac:dyDescent="0.25">
      <c r="A38" s="20" t="s">
        <v>307</v>
      </c>
      <c r="B38" s="21" t="s">
        <v>370</v>
      </c>
      <c r="C38" s="21" t="s">
        <v>70</v>
      </c>
      <c r="D38" s="21" t="s">
        <v>66</v>
      </c>
      <c r="E38" s="22">
        <v>8310</v>
      </c>
      <c r="F38" s="312">
        <v>39864.31</v>
      </c>
      <c r="G38" s="312"/>
      <c r="H38" s="22">
        <v>2420</v>
      </c>
      <c r="I38" s="313" t="s">
        <v>56</v>
      </c>
      <c r="J38" s="313"/>
      <c r="K38" s="23" t="s">
        <v>57</v>
      </c>
      <c r="L38" s="126">
        <v>5970167.96</v>
      </c>
      <c r="M38" s="25"/>
      <c r="N38" s="26"/>
    </row>
    <row r="39" spans="1:14" ht="83.1" customHeight="1" outlineLevel="1" x14ac:dyDescent="0.25">
      <c r="A39" s="20" t="s">
        <v>307</v>
      </c>
      <c r="B39" s="21" t="s">
        <v>370</v>
      </c>
      <c r="C39" s="21" t="s">
        <v>70</v>
      </c>
      <c r="D39" s="21" t="s">
        <v>65</v>
      </c>
      <c r="E39" s="22">
        <v>8310</v>
      </c>
      <c r="F39" s="312">
        <v>32142.38</v>
      </c>
      <c r="G39" s="312"/>
      <c r="H39" s="22">
        <v>2420</v>
      </c>
      <c r="I39" s="313" t="s">
        <v>56</v>
      </c>
      <c r="J39" s="313"/>
      <c r="K39" s="23" t="s">
        <v>57</v>
      </c>
      <c r="L39" s="126">
        <v>6002310.3399999999</v>
      </c>
      <c r="M39" s="25"/>
      <c r="N39" s="26"/>
    </row>
    <row r="40" spans="1:14" ht="83.1" customHeight="1" outlineLevel="1" x14ac:dyDescent="0.25">
      <c r="A40" s="20" t="s">
        <v>307</v>
      </c>
      <c r="B40" s="21" t="s">
        <v>370</v>
      </c>
      <c r="C40" s="21" t="s">
        <v>70</v>
      </c>
      <c r="D40" s="21" t="s">
        <v>64</v>
      </c>
      <c r="E40" s="22">
        <v>8310</v>
      </c>
      <c r="F40" s="312">
        <v>13663.89</v>
      </c>
      <c r="G40" s="312"/>
      <c r="H40" s="22">
        <v>2420</v>
      </c>
      <c r="I40" s="313" t="s">
        <v>56</v>
      </c>
      <c r="J40" s="313"/>
      <c r="K40" s="23" t="s">
        <v>57</v>
      </c>
      <c r="L40" s="126">
        <v>6015974.2300000004</v>
      </c>
      <c r="M40" s="25"/>
      <c r="N40" s="26"/>
    </row>
    <row r="41" spans="1:14" ht="83.1" customHeight="1" outlineLevel="1" x14ac:dyDescent="0.25">
      <c r="A41" s="20" t="s">
        <v>307</v>
      </c>
      <c r="B41" s="21" t="s">
        <v>370</v>
      </c>
      <c r="C41" s="21" t="s">
        <v>70</v>
      </c>
      <c r="D41" s="21" t="s">
        <v>68</v>
      </c>
      <c r="E41" s="22">
        <v>8310</v>
      </c>
      <c r="F41" s="312">
        <v>2989.57</v>
      </c>
      <c r="G41" s="312"/>
      <c r="H41" s="22">
        <v>2420</v>
      </c>
      <c r="I41" s="313" t="s">
        <v>56</v>
      </c>
      <c r="J41" s="313"/>
      <c r="K41" s="23" t="s">
        <v>57</v>
      </c>
      <c r="L41" s="126">
        <v>6018963.7999999998</v>
      </c>
      <c r="M41" s="25"/>
      <c r="N41" s="26"/>
    </row>
    <row r="42" spans="1:14" ht="83.1" customHeight="1" outlineLevel="1" x14ac:dyDescent="0.25">
      <c r="A42" s="20" t="s">
        <v>307</v>
      </c>
      <c r="B42" s="21" t="s">
        <v>370</v>
      </c>
      <c r="C42" s="21" t="s">
        <v>70</v>
      </c>
      <c r="D42" s="21" t="s">
        <v>67</v>
      </c>
      <c r="E42" s="22">
        <v>8310</v>
      </c>
      <c r="F42" s="312">
        <v>14086.46</v>
      </c>
      <c r="G42" s="312"/>
      <c r="H42" s="22">
        <v>2420</v>
      </c>
      <c r="I42" s="313" t="s">
        <v>56</v>
      </c>
      <c r="J42" s="313"/>
      <c r="K42" s="23" t="s">
        <v>57</v>
      </c>
      <c r="L42" s="126">
        <v>6033050.2599999998</v>
      </c>
      <c r="M42" s="25"/>
      <c r="N42" s="26"/>
    </row>
    <row r="43" spans="1:14" ht="83.1" customHeight="1" outlineLevel="1" x14ac:dyDescent="0.25">
      <c r="A43" s="20" t="s">
        <v>307</v>
      </c>
      <c r="B43" s="21" t="s">
        <v>370</v>
      </c>
      <c r="C43" s="21" t="s">
        <v>70</v>
      </c>
      <c r="D43" s="21" t="s">
        <v>69</v>
      </c>
      <c r="E43" s="22">
        <v>8310</v>
      </c>
      <c r="F43" s="312">
        <v>1211316.18</v>
      </c>
      <c r="G43" s="312"/>
      <c r="H43" s="22">
        <v>2420</v>
      </c>
      <c r="I43" s="313" t="s">
        <v>56</v>
      </c>
      <c r="J43" s="313"/>
      <c r="K43" s="23" t="s">
        <v>57</v>
      </c>
      <c r="L43" s="126">
        <v>7244366.4400000004</v>
      </c>
      <c r="M43" s="25"/>
      <c r="N43" s="26"/>
    </row>
    <row r="44" spans="1:14" ht="83.1" customHeight="1" outlineLevel="1" x14ac:dyDescent="0.25">
      <c r="A44" s="20" t="s">
        <v>313</v>
      </c>
      <c r="B44" s="21" t="s">
        <v>371</v>
      </c>
      <c r="C44" s="21" t="s">
        <v>70</v>
      </c>
      <c r="D44" s="21" t="s">
        <v>61</v>
      </c>
      <c r="E44" s="22">
        <v>8310</v>
      </c>
      <c r="F44" s="312">
        <v>281013.23</v>
      </c>
      <c r="G44" s="312"/>
      <c r="H44" s="22">
        <v>2420</v>
      </c>
      <c r="I44" s="313" t="s">
        <v>56</v>
      </c>
      <c r="J44" s="313"/>
      <c r="K44" s="23" t="s">
        <v>57</v>
      </c>
      <c r="L44" s="126">
        <v>7525379.6699999999</v>
      </c>
      <c r="M44" s="25"/>
      <c r="N44" s="26"/>
    </row>
    <row r="45" spans="1:14" ht="83.1" customHeight="1" outlineLevel="1" x14ac:dyDescent="0.25">
      <c r="A45" s="20" t="s">
        <v>313</v>
      </c>
      <c r="B45" s="21" t="s">
        <v>371</v>
      </c>
      <c r="C45" s="21" t="s">
        <v>70</v>
      </c>
      <c r="D45" s="21" t="s">
        <v>62</v>
      </c>
      <c r="E45" s="22">
        <v>8310</v>
      </c>
      <c r="F45" s="312">
        <v>71710.33</v>
      </c>
      <c r="G45" s="312"/>
      <c r="H45" s="22">
        <v>2420</v>
      </c>
      <c r="I45" s="313" t="s">
        <v>56</v>
      </c>
      <c r="J45" s="313"/>
      <c r="K45" s="23" t="s">
        <v>57</v>
      </c>
      <c r="L45" s="126">
        <v>7597090</v>
      </c>
      <c r="M45" s="25"/>
      <c r="N45" s="26"/>
    </row>
    <row r="46" spans="1:14" ht="83.1" customHeight="1" outlineLevel="1" x14ac:dyDescent="0.25">
      <c r="A46" s="20" t="s">
        <v>313</v>
      </c>
      <c r="B46" s="21" t="s">
        <v>371</v>
      </c>
      <c r="C46" s="21" t="s">
        <v>70</v>
      </c>
      <c r="D46" s="21" t="s">
        <v>63</v>
      </c>
      <c r="E46" s="22">
        <v>8310</v>
      </c>
      <c r="F46" s="312">
        <v>144305.26</v>
      </c>
      <c r="G46" s="312"/>
      <c r="H46" s="22">
        <v>2420</v>
      </c>
      <c r="I46" s="313" t="s">
        <v>56</v>
      </c>
      <c r="J46" s="313"/>
      <c r="K46" s="23" t="s">
        <v>57</v>
      </c>
      <c r="L46" s="126">
        <v>7741395.2599999998</v>
      </c>
      <c r="M46" s="25"/>
      <c r="N46" s="26"/>
    </row>
    <row r="47" spans="1:14" ht="83.1" customHeight="1" outlineLevel="1" x14ac:dyDescent="0.25">
      <c r="A47" s="20" t="s">
        <v>313</v>
      </c>
      <c r="B47" s="21" t="s">
        <v>371</v>
      </c>
      <c r="C47" s="21" t="s">
        <v>70</v>
      </c>
      <c r="D47" s="21" t="s">
        <v>64</v>
      </c>
      <c r="E47" s="22">
        <v>8310</v>
      </c>
      <c r="F47" s="312">
        <v>13663.89</v>
      </c>
      <c r="G47" s="312"/>
      <c r="H47" s="22">
        <v>2420</v>
      </c>
      <c r="I47" s="313" t="s">
        <v>56</v>
      </c>
      <c r="J47" s="313"/>
      <c r="K47" s="23" t="s">
        <v>57</v>
      </c>
      <c r="L47" s="126">
        <v>7755059.1500000004</v>
      </c>
      <c r="M47" s="25"/>
      <c r="N47" s="26"/>
    </row>
    <row r="48" spans="1:14" ht="83.1" customHeight="1" outlineLevel="1" x14ac:dyDescent="0.25">
      <c r="A48" s="20" t="s">
        <v>313</v>
      </c>
      <c r="B48" s="21" t="s">
        <v>371</v>
      </c>
      <c r="C48" s="21" t="s">
        <v>70</v>
      </c>
      <c r="D48" s="21" t="s">
        <v>65</v>
      </c>
      <c r="E48" s="22">
        <v>8310</v>
      </c>
      <c r="F48" s="312">
        <v>32142.38</v>
      </c>
      <c r="G48" s="312"/>
      <c r="H48" s="22">
        <v>2420</v>
      </c>
      <c r="I48" s="313" t="s">
        <v>56</v>
      </c>
      <c r="J48" s="313"/>
      <c r="K48" s="23" t="s">
        <v>57</v>
      </c>
      <c r="L48" s="126">
        <v>7787201.5300000003</v>
      </c>
      <c r="M48" s="25"/>
      <c r="N48" s="26"/>
    </row>
    <row r="49" spans="1:14" ht="83.1" customHeight="1" outlineLevel="1" x14ac:dyDescent="0.25">
      <c r="A49" s="20" t="s">
        <v>313</v>
      </c>
      <c r="B49" s="21" t="s">
        <v>371</v>
      </c>
      <c r="C49" s="21" t="s">
        <v>70</v>
      </c>
      <c r="D49" s="21" t="s">
        <v>66</v>
      </c>
      <c r="E49" s="22">
        <v>8310</v>
      </c>
      <c r="F49" s="312">
        <v>39864.31</v>
      </c>
      <c r="G49" s="312"/>
      <c r="H49" s="22">
        <v>2420</v>
      </c>
      <c r="I49" s="313" t="s">
        <v>56</v>
      </c>
      <c r="J49" s="313"/>
      <c r="K49" s="23" t="s">
        <v>57</v>
      </c>
      <c r="L49" s="126">
        <v>7827065.8399999999</v>
      </c>
      <c r="M49" s="25"/>
      <c r="N49" s="26"/>
    </row>
    <row r="50" spans="1:14" ht="83.1" customHeight="1" outlineLevel="1" x14ac:dyDescent="0.25">
      <c r="A50" s="20" t="s">
        <v>313</v>
      </c>
      <c r="B50" s="21" t="s">
        <v>371</v>
      </c>
      <c r="C50" s="21" t="s">
        <v>70</v>
      </c>
      <c r="D50" s="21" t="s">
        <v>68</v>
      </c>
      <c r="E50" s="22">
        <v>8310</v>
      </c>
      <c r="F50" s="312">
        <v>2989.57</v>
      </c>
      <c r="G50" s="312"/>
      <c r="H50" s="22">
        <v>2420</v>
      </c>
      <c r="I50" s="313" t="s">
        <v>56</v>
      </c>
      <c r="J50" s="313"/>
      <c r="K50" s="23" t="s">
        <v>57</v>
      </c>
      <c r="L50" s="126">
        <v>7830055.4100000001</v>
      </c>
      <c r="M50" s="25"/>
      <c r="N50" s="26"/>
    </row>
    <row r="51" spans="1:14" ht="83.1" customHeight="1" outlineLevel="1" x14ac:dyDescent="0.25">
      <c r="A51" s="20" t="s">
        <v>313</v>
      </c>
      <c r="B51" s="21" t="s">
        <v>371</v>
      </c>
      <c r="C51" s="21" t="s">
        <v>70</v>
      </c>
      <c r="D51" s="21" t="s">
        <v>67</v>
      </c>
      <c r="E51" s="22">
        <v>8310</v>
      </c>
      <c r="F51" s="312">
        <v>14086.46</v>
      </c>
      <c r="G51" s="312"/>
      <c r="H51" s="22">
        <v>2420</v>
      </c>
      <c r="I51" s="313" t="s">
        <v>56</v>
      </c>
      <c r="J51" s="313"/>
      <c r="K51" s="23" t="s">
        <v>57</v>
      </c>
      <c r="L51" s="126">
        <v>7844141.8700000001</v>
      </c>
      <c r="M51" s="25"/>
      <c r="N51" s="26"/>
    </row>
    <row r="52" spans="1:14" ht="83.1" customHeight="1" outlineLevel="1" x14ac:dyDescent="0.25">
      <c r="A52" s="20" t="s">
        <v>313</v>
      </c>
      <c r="B52" s="21" t="s">
        <v>371</v>
      </c>
      <c r="C52" s="21" t="s">
        <v>70</v>
      </c>
      <c r="D52" s="21" t="s">
        <v>69</v>
      </c>
      <c r="E52" s="22">
        <v>8310</v>
      </c>
      <c r="F52" s="312">
        <v>1211316.18</v>
      </c>
      <c r="G52" s="312"/>
      <c r="H52" s="22">
        <v>2420</v>
      </c>
      <c r="I52" s="313" t="s">
        <v>56</v>
      </c>
      <c r="J52" s="313"/>
      <c r="K52" s="23" t="s">
        <v>57</v>
      </c>
      <c r="L52" s="126">
        <v>9055458.0500000007</v>
      </c>
      <c r="M52" s="25"/>
      <c r="N52" s="26"/>
    </row>
    <row r="53" spans="1:14" ht="83.1" customHeight="1" outlineLevel="1" x14ac:dyDescent="0.25">
      <c r="A53" s="20" t="s">
        <v>322</v>
      </c>
      <c r="B53" s="21" t="s">
        <v>372</v>
      </c>
      <c r="C53" s="21" t="s">
        <v>70</v>
      </c>
      <c r="D53" s="21" t="s">
        <v>61</v>
      </c>
      <c r="E53" s="22">
        <v>8310</v>
      </c>
      <c r="F53" s="312">
        <v>281013.23</v>
      </c>
      <c r="G53" s="312"/>
      <c r="H53" s="22">
        <v>2420</v>
      </c>
      <c r="I53" s="313" t="s">
        <v>56</v>
      </c>
      <c r="J53" s="313"/>
      <c r="K53" s="23" t="s">
        <v>57</v>
      </c>
      <c r="L53" s="126">
        <v>9336471.2799999993</v>
      </c>
      <c r="M53" s="25"/>
      <c r="N53" s="26"/>
    </row>
    <row r="54" spans="1:14" ht="83.1" customHeight="1" outlineLevel="1" x14ac:dyDescent="0.25">
      <c r="A54" s="20" t="s">
        <v>322</v>
      </c>
      <c r="B54" s="21" t="s">
        <v>372</v>
      </c>
      <c r="C54" s="21" t="s">
        <v>70</v>
      </c>
      <c r="D54" s="21" t="s">
        <v>63</v>
      </c>
      <c r="E54" s="22">
        <v>8310</v>
      </c>
      <c r="F54" s="312">
        <v>144305.26</v>
      </c>
      <c r="G54" s="312"/>
      <c r="H54" s="22">
        <v>2420</v>
      </c>
      <c r="I54" s="313" t="s">
        <v>56</v>
      </c>
      <c r="J54" s="313"/>
      <c r="K54" s="23" t="s">
        <v>57</v>
      </c>
      <c r="L54" s="126">
        <v>9480776.5399999991</v>
      </c>
      <c r="M54" s="25"/>
      <c r="N54" s="26"/>
    </row>
    <row r="55" spans="1:14" ht="83.1" customHeight="1" outlineLevel="1" x14ac:dyDescent="0.25">
      <c r="A55" s="20" t="s">
        <v>322</v>
      </c>
      <c r="B55" s="21" t="s">
        <v>372</v>
      </c>
      <c r="C55" s="21" t="s">
        <v>70</v>
      </c>
      <c r="D55" s="21" t="s">
        <v>62</v>
      </c>
      <c r="E55" s="22">
        <v>8310</v>
      </c>
      <c r="F55" s="312">
        <v>71710.33</v>
      </c>
      <c r="G55" s="312"/>
      <c r="H55" s="22">
        <v>2420</v>
      </c>
      <c r="I55" s="313" t="s">
        <v>56</v>
      </c>
      <c r="J55" s="313"/>
      <c r="K55" s="23" t="s">
        <v>57</v>
      </c>
      <c r="L55" s="126">
        <v>9552486.8699999992</v>
      </c>
      <c r="M55" s="25"/>
      <c r="N55" s="26"/>
    </row>
    <row r="56" spans="1:14" ht="83.1" customHeight="1" outlineLevel="1" x14ac:dyDescent="0.25">
      <c r="A56" s="20" t="s">
        <v>322</v>
      </c>
      <c r="B56" s="21" t="s">
        <v>372</v>
      </c>
      <c r="C56" s="21" t="s">
        <v>70</v>
      </c>
      <c r="D56" s="21" t="s">
        <v>64</v>
      </c>
      <c r="E56" s="22">
        <v>8310</v>
      </c>
      <c r="F56" s="312">
        <v>13663.89</v>
      </c>
      <c r="G56" s="312"/>
      <c r="H56" s="22">
        <v>2420</v>
      </c>
      <c r="I56" s="313" t="s">
        <v>56</v>
      </c>
      <c r="J56" s="313"/>
      <c r="K56" s="23" t="s">
        <v>57</v>
      </c>
      <c r="L56" s="126">
        <v>9566150.7599999998</v>
      </c>
      <c r="M56" s="25"/>
      <c r="N56" s="26"/>
    </row>
    <row r="57" spans="1:14" ht="83.1" customHeight="1" outlineLevel="1" x14ac:dyDescent="0.25">
      <c r="A57" s="20" t="s">
        <v>322</v>
      </c>
      <c r="B57" s="21" t="s">
        <v>372</v>
      </c>
      <c r="C57" s="21" t="s">
        <v>70</v>
      </c>
      <c r="D57" s="21" t="s">
        <v>65</v>
      </c>
      <c r="E57" s="22">
        <v>8310</v>
      </c>
      <c r="F57" s="312">
        <v>32142.38</v>
      </c>
      <c r="G57" s="312"/>
      <c r="H57" s="22">
        <v>2420</v>
      </c>
      <c r="I57" s="313" t="s">
        <v>56</v>
      </c>
      <c r="J57" s="313"/>
      <c r="K57" s="23" t="s">
        <v>57</v>
      </c>
      <c r="L57" s="126">
        <v>9598293.1400000006</v>
      </c>
      <c r="M57" s="25"/>
      <c r="N57" s="26"/>
    </row>
    <row r="58" spans="1:14" ht="83.1" customHeight="1" outlineLevel="1" x14ac:dyDescent="0.25">
      <c r="A58" s="20" t="s">
        <v>322</v>
      </c>
      <c r="B58" s="21" t="s">
        <v>372</v>
      </c>
      <c r="C58" s="21" t="s">
        <v>70</v>
      </c>
      <c r="D58" s="21" t="s">
        <v>66</v>
      </c>
      <c r="E58" s="22">
        <v>8310</v>
      </c>
      <c r="F58" s="312">
        <v>39864.31</v>
      </c>
      <c r="G58" s="312"/>
      <c r="H58" s="22">
        <v>2420</v>
      </c>
      <c r="I58" s="313" t="s">
        <v>56</v>
      </c>
      <c r="J58" s="313"/>
      <c r="K58" s="23" t="s">
        <v>57</v>
      </c>
      <c r="L58" s="126">
        <v>9638157.4499999993</v>
      </c>
      <c r="M58" s="25"/>
      <c r="N58" s="26"/>
    </row>
    <row r="59" spans="1:14" ht="83.1" customHeight="1" outlineLevel="1" x14ac:dyDescent="0.25">
      <c r="A59" s="20" t="s">
        <v>322</v>
      </c>
      <c r="B59" s="21" t="s">
        <v>372</v>
      </c>
      <c r="C59" s="21" t="s">
        <v>70</v>
      </c>
      <c r="D59" s="21" t="s">
        <v>68</v>
      </c>
      <c r="E59" s="22">
        <v>8310</v>
      </c>
      <c r="F59" s="312">
        <v>2989.57</v>
      </c>
      <c r="G59" s="312"/>
      <c r="H59" s="22">
        <v>2420</v>
      </c>
      <c r="I59" s="313" t="s">
        <v>56</v>
      </c>
      <c r="J59" s="313"/>
      <c r="K59" s="23" t="s">
        <v>57</v>
      </c>
      <c r="L59" s="126">
        <v>9641147.0199999996</v>
      </c>
      <c r="M59" s="25"/>
      <c r="N59" s="26"/>
    </row>
    <row r="60" spans="1:14" ht="83.1" customHeight="1" outlineLevel="1" x14ac:dyDescent="0.25">
      <c r="A60" s="20" t="s">
        <v>322</v>
      </c>
      <c r="B60" s="21" t="s">
        <v>372</v>
      </c>
      <c r="C60" s="21" t="s">
        <v>70</v>
      </c>
      <c r="D60" s="21" t="s">
        <v>67</v>
      </c>
      <c r="E60" s="22">
        <v>8310</v>
      </c>
      <c r="F60" s="312">
        <v>14086.46</v>
      </c>
      <c r="G60" s="312"/>
      <c r="H60" s="22">
        <v>2420</v>
      </c>
      <c r="I60" s="313" t="s">
        <v>56</v>
      </c>
      <c r="J60" s="313"/>
      <c r="K60" s="23" t="s">
        <v>57</v>
      </c>
      <c r="L60" s="126">
        <v>9655233.4800000004</v>
      </c>
      <c r="M60" s="25"/>
      <c r="N60" s="26"/>
    </row>
    <row r="61" spans="1:14" ht="83.1" customHeight="1" outlineLevel="1" x14ac:dyDescent="0.25">
      <c r="A61" s="20" t="s">
        <v>322</v>
      </c>
      <c r="B61" s="21" t="s">
        <v>372</v>
      </c>
      <c r="C61" s="21" t="s">
        <v>70</v>
      </c>
      <c r="D61" s="21" t="s">
        <v>69</v>
      </c>
      <c r="E61" s="22">
        <v>8310</v>
      </c>
      <c r="F61" s="312">
        <v>1211316.18</v>
      </c>
      <c r="G61" s="312"/>
      <c r="H61" s="22">
        <v>2420</v>
      </c>
      <c r="I61" s="313" t="s">
        <v>56</v>
      </c>
      <c r="J61" s="313"/>
      <c r="K61" s="23" t="s">
        <v>57</v>
      </c>
      <c r="L61" s="126">
        <v>10866549.66</v>
      </c>
      <c r="M61" s="25"/>
      <c r="N61" s="26"/>
    </row>
    <row r="62" spans="1:14" ht="83.1" customHeight="1" outlineLevel="1" x14ac:dyDescent="0.25">
      <c r="A62" s="20" t="s">
        <v>332</v>
      </c>
      <c r="B62" s="21" t="s">
        <v>373</v>
      </c>
      <c r="C62" s="21" t="s">
        <v>70</v>
      </c>
      <c r="D62" s="21" t="s">
        <v>61</v>
      </c>
      <c r="E62" s="22">
        <v>8310</v>
      </c>
      <c r="F62" s="312">
        <v>281013.23</v>
      </c>
      <c r="G62" s="312"/>
      <c r="H62" s="22">
        <v>2420</v>
      </c>
      <c r="I62" s="313" t="s">
        <v>56</v>
      </c>
      <c r="J62" s="313"/>
      <c r="K62" s="23" t="s">
        <v>57</v>
      </c>
      <c r="L62" s="126">
        <v>11147562.890000001</v>
      </c>
      <c r="M62" s="25"/>
      <c r="N62" s="26"/>
    </row>
    <row r="63" spans="1:14" ht="83.1" customHeight="1" outlineLevel="1" x14ac:dyDescent="0.25">
      <c r="A63" s="20" t="s">
        <v>332</v>
      </c>
      <c r="B63" s="21" t="s">
        <v>373</v>
      </c>
      <c r="C63" s="21" t="s">
        <v>70</v>
      </c>
      <c r="D63" s="21" t="s">
        <v>63</v>
      </c>
      <c r="E63" s="22">
        <v>8310</v>
      </c>
      <c r="F63" s="312">
        <v>144305.26</v>
      </c>
      <c r="G63" s="312"/>
      <c r="H63" s="22">
        <v>2420</v>
      </c>
      <c r="I63" s="313" t="s">
        <v>56</v>
      </c>
      <c r="J63" s="313"/>
      <c r="K63" s="23" t="s">
        <v>57</v>
      </c>
      <c r="L63" s="126">
        <v>11291868.15</v>
      </c>
      <c r="M63" s="25"/>
      <c r="N63" s="26"/>
    </row>
    <row r="64" spans="1:14" ht="83.1" customHeight="1" outlineLevel="1" x14ac:dyDescent="0.25">
      <c r="A64" s="20" t="s">
        <v>332</v>
      </c>
      <c r="B64" s="21" t="s">
        <v>373</v>
      </c>
      <c r="C64" s="21" t="s">
        <v>70</v>
      </c>
      <c r="D64" s="21" t="s">
        <v>62</v>
      </c>
      <c r="E64" s="22">
        <v>8310</v>
      </c>
      <c r="F64" s="312">
        <v>71710.33</v>
      </c>
      <c r="G64" s="312"/>
      <c r="H64" s="22">
        <v>2420</v>
      </c>
      <c r="I64" s="313" t="s">
        <v>56</v>
      </c>
      <c r="J64" s="313"/>
      <c r="K64" s="23" t="s">
        <v>57</v>
      </c>
      <c r="L64" s="126">
        <v>11363578.48</v>
      </c>
      <c r="M64" s="25"/>
      <c r="N64" s="26"/>
    </row>
    <row r="65" spans="1:14" ht="83.1" customHeight="1" outlineLevel="1" x14ac:dyDescent="0.25">
      <c r="A65" s="20" t="s">
        <v>332</v>
      </c>
      <c r="B65" s="21" t="s">
        <v>373</v>
      </c>
      <c r="C65" s="21" t="s">
        <v>70</v>
      </c>
      <c r="D65" s="21" t="s">
        <v>65</v>
      </c>
      <c r="E65" s="22">
        <v>8310</v>
      </c>
      <c r="F65" s="312">
        <v>32142.38</v>
      </c>
      <c r="G65" s="312"/>
      <c r="H65" s="22">
        <v>2420</v>
      </c>
      <c r="I65" s="313" t="s">
        <v>56</v>
      </c>
      <c r="J65" s="313"/>
      <c r="K65" s="23" t="s">
        <v>57</v>
      </c>
      <c r="L65" s="126">
        <v>11395720.859999999</v>
      </c>
      <c r="M65" s="25"/>
      <c r="N65" s="26"/>
    </row>
    <row r="66" spans="1:14" ht="83.1" customHeight="1" outlineLevel="1" x14ac:dyDescent="0.25">
      <c r="A66" s="20" t="s">
        <v>332</v>
      </c>
      <c r="B66" s="21" t="s">
        <v>373</v>
      </c>
      <c r="C66" s="21" t="s">
        <v>70</v>
      </c>
      <c r="D66" s="21" t="s">
        <v>66</v>
      </c>
      <c r="E66" s="22">
        <v>8310</v>
      </c>
      <c r="F66" s="312">
        <v>39864.31</v>
      </c>
      <c r="G66" s="312"/>
      <c r="H66" s="22">
        <v>2420</v>
      </c>
      <c r="I66" s="313" t="s">
        <v>56</v>
      </c>
      <c r="J66" s="313"/>
      <c r="K66" s="23" t="s">
        <v>57</v>
      </c>
      <c r="L66" s="126">
        <v>11435585.17</v>
      </c>
      <c r="M66" s="25"/>
      <c r="N66" s="26"/>
    </row>
    <row r="67" spans="1:14" ht="83.1" customHeight="1" outlineLevel="1" x14ac:dyDescent="0.25">
      <c r="A67" s="20" t="s">
        <v>332</v>
      </c>
      <c r="B67" s="21" t="s">
        <v>373</v>
      </c>
      <c r="C67" s="21" t="s">
        <v>70</v>
      </c>
      <c r="D67" s="21" t="s">
        <v>64</v>
      </c>
      <c r="E67" s="22">
        <v>8310</v>
      </c>
      <c r="F67" s="312">
        <v>13663.89</v>
      </c>
      <c r="G67" s="312"/>
      <c r="H67" s="22">
        <v>2420</v>
      </c>
      <c r="I67" s="313" t="s">
        <v>56</v>
      </c>
      <c r="J67" s="313"/>
      <c r="K67" s="23" t="s">
        <v>57</v>
      </c>
      <c r="L67" s="126">
        <v>11449249.060000001</v>
      </c>
      <c r="M67" s="25"/>
      <c r="N67" s="26"/>
    </row>
    <row r="68" spans="1:14" ht="83.1" customHeight="1" outlineLevel="1" x14ac:dyDescent="0.25">
      <c r="A68" s="20" t="s">
        <v>332</v>
      </c>
      <c r="B68" s="21" t="s">
        <v>373</v>
      </c>
      <c r="C68" s="21" t="s">
        <v>70</v>
      </c>
      <c r="D68" s="21" t="s">
        <v>68</v>
      </c>
      <c r="E68" s="22">
        <v>8310</v>
      </c>
      <c r="F68" s="312">
        <v>2989.57</v>
      </c>
      <c r="G68" s="312"/>
      <c r="H68" s="22">
        <v>2420</v>
      </c>
      <c r="I68" s="313" t="s">
        <v>56</v>
      </c>
      <c r="J68" s="313"/>
      <c r="K68" s="23" t="s">
        <v>57</v>
      </c>
      <c r="L68" s="126">
        <v>11452238.630000001</v>
      </c>
      <c r="M68" s="25"/>
      <c r="N68" s="26"/>
    </row>
    <row r="69" spans="1:14" ht="83.1" customHeight="1" outlineLevel="1" x14ac:dyDescent="0.25">
      <c r="A69" s="20" t="s">
        <v>332</v>
      </c>
      <c r="B69" s="21" t="s">
        <v>373</v>
      </c>
      <c r="C69" s="21" t="s">
        <v>70</v>
      </c>
      <c r="D69" s="21" t="s">
        <v>67</v>
      </c>
      <c r="E69" s="22">
        <v>8310</v>
      </c>
      <c r="F69" s="312">
        <v>14086.46</v>
      </c>
      <c r="G69" s="312"/>
      <c r="H69" s="22">
        <v>2420</v>
      </c>
      <c r="I69" s="313" t="s">
        <v>56</v>
      </c>
      <c r="J69" s="313"/>
      <c r="K69" s="23" t="s">
        <v>57</v>
      </c>
      <c r="L69" s="126">
        <v>11466325.09</v>
      </c>
      <c r="M69" s="25"/>
      <c r="N69" s="26"/>
    </row>
    <row r="70" spans="1:14" ht="83.1" customHeight="1" outlineLevel="1" x14ac:dyDescent="0.25">
      <c r="A70" s="20" t="s">
        <v>332</v>
      </c>
      <c r="B70" s="21" t="s">
        <v>373</v>
      </c>
      <c r="C70" s="21" t="s">
        <v>70</v>
      </c>
      <c r="D70" s="21" t="s">
        <v>69</v>
      </c>
      <c r="E70" s="22">
        <v>8310</v>
      </c>
      <c r="F70" s="312">
        <v>436831.71</v>
      </c>
      <c r="G70" s="312"/>
      <c r="H70" s="22">
        <v>2420</v>
      </c>
      <c r="I70" s="313" t="s">
        <v>56</v>
      </c>
      <c r="J70" s="313"/>
      <c r="K70" s="23" t="s">
        <v>57</v>
      </c>
      <c r="L70" s="126">
        <v>11903156.800000001</v>
      </c>
      <c r="M70" s="25"/>
      <c r="N70" s="26"/>
    </row>
    <row r="71" spans="1:14" ht="83.1" customHeight="1" outlineLevel="1" x14ac:dyDescent="0.25">
      <c r="A71" s="20" t="s">
        <v>336</v>
      </c>
      <c r="B71" s="21" t="s">
        <v>374</v>
      </c>
      <c r="C71" s="21" t="s">
        <v>70</v>
      </c>
      <c r="D71" s="21" t="s">
        <v>61</v>
      </c>
      <c r="E71" s="22">
        <v>8310</v>
      </c>
      <c r="F71" s="312">
        <v>281013.23</v>
      </c>
      <c r="G71" s="312"/>
      <c r="H71" s="22">
        <v>2420</v>
      </c>
      <c r="I71" s="313" t="s">
        <v>56</v>
      </c>
      <c r="J71" s="313"/>
      <c r="K71" s="23" t="s">
        <v>57</v>
      </c>
      <c r="L71" s="126">
        <v>12184170.029999999</v>
      </c>
      <c r="M71" s="25"/>
      <c r="N71" s="26"/>
    </row>
    <row r="72" spans="1:14" ht="83.1" customHeight="1" outlineLevel="1" x14ac:dyDescent="0.25">
      <c r="A72" s="20" t="s">
        <v>336</v>
      </c>
      <c r="B72" s="21" t="s">
        <v>374</v>
      </c>
      <c r="C72" s="21" t="s">
        <v>70</v>
      </c>
      <c r="D72" s="21" t="s">
        <v>63</v>
      </c>
      <c r="E72" s="22">
        <v>8310</v>
      </c>
      <c r="F72" s="312">
        <v>144305.26</v>
      </c>
      <c r="G72" s="312"/>
      <c r="H72" s="22">
        <v>2420</v>
      </c>
      <c r="I72" s="313" t="s">
        <v>56</v>
      </c>
      <c r="J72" s="313"/>
      <c r="K72" s="23" t="s">
        <v>57</v>
      </c>
      <c r="L72" s="126">
        <v>12328475.289999999</v>
      </c>
      <c r="M72" s="25"/>
      <c r="N72" s="26"/>
    </row>
    <row r="73" spans="1:14" ht="83.1" customHeight="1" outlineLevel="1" x14ac:dyDescent="0.25">
      <c r="A73" s="20" t="s">
        <v>336</v>
      </c>
      <c r="B73" s="21" t="s">
        <v>374</v>
      </c>
      <c r="C73" s="21" t="s">
        <v>70</v>
      </c>
      <c r="D73" s="21" t="s">
        <v>62</v>
      </c>
      <c r="E73" s="22">
        <v>8310</v>
      </c>
      <c r="F73" s="312">
        <v>71710.33</v>
      </c>
      <c r="G73" s="312"/>
      <c r="H73" s="22">
        <v>2420</v>
      </c>
      <c r="I73" s="313" t="s">
        <v>56</v>
      </c>
      <c r="J73" s="313"/>
      <c r="K73" s="23" t="s">
        <v>57</v>
      </c>
      <c r="L73" s="126">
        <v>12400185.619999999</v>
      </c>
      <c r="M73" s="25"/>
      <c r="N73" s="26"/>
    </row>
    <row r="74" spans="1:14" ht="83.1" customHeight="1" outlineLevel="1" x14ac:dyDescent="0.25">
      <c r="A74" s="20" t="s">
        <v>336</v>
      </c>
      <c r="B74" s="21" t="s">
        <v>374</v>
      </c>
      <c r="C74" s="21" t="s">
        <v>70</v>
      </c>
      <c r="D74" s="21" t="s">
        <v>64</v>
      </c>
      <c r="E74" s="22">
        <v>8310</v>
      </c>
      <c r="F74" s="312">
        <v>13663.89</v>
      </c>
      <c r="G74" s="312"/>
      <c r="H74" s="22">
        <v>2420</v>
      </c>
      <c r="I74" s="313" t="s">
        <v>56</v>
      </c>
      <c r="J74" s="313"/>
      <c r="K74" s="23" t="s">
        <v>57</v>
      </c>
      <c r="L74" s="126">
        <v>12413849.51</v>
      </c>
      <c r="M74" s="25"/>
      <c r="N74" s="26"/>
    </row>
    <row r="75" spans="1:14" ht="83.1" customHeight="1" outlineLevel="1" x14ac:dyDescent="0.25">
      <c r="A75" s="20" t="s">
        <v>336</v>
      </c>
      <c r="B75" s="21" t="s">
        <v>374</v>
      </c>
      <c r="C75" s="21" t="s">
        <v>70</v>
      </c>
      <c r="D75" s="21" t="s">
        <v>65</v>
      </c>
      <c r="E75" s="22">
        <v>8310</v>
      </c>
      <c r="F75" s="312">
        <v>32142.38</v>
      </c>
      <c r="G75" s="312"/>
      <c r="H75" s="22">
        <v>2420</v>
      </c>
      <c r="I75" s="313" t="s">
        <v>56</v>
      </c>
      <c r="J75" s="313"/>
      <c r="K75" s="23" t="s">
        <v>57</v>
      </c>
      <c r="L75" s="126">
        <v>12445991.890000001</v>
      </c>
      <c r="M75" s="25"/>
      <c r="N75" s="26"/>
    </row>
    <row r="76" spans="1:14" ht="83.1" customHeight="1" outlineLevel="1" x14ac:dyDescent="0.25">
      <c r="A76" s="20" t="s">
        <v>336</v>
      </c>
      <c r="B76" s="21" t="s">
        <v>374</v>
      </c>
      <c r="C76" s="21" t="s">
        <v>70</v>
      </c>
      <c r="D76" s="21" t="s">
        <v>66</v>
      </c>
      <c r="E76" s="22">
        <v>8310</v>
      </c>
      <c r="F76" s="312">
        <v>39864.31</v>
      </c>
      <c r="G76" s="312"/>
      <c r="H76" s="22">
        <v>2420</v>
      </c>
      <c r="I76" s="313" t="s">
        <v>56</v>
      </c>
      <c r="J76" s="313"/>
      <c r="K76" s="23" t="s">
        <v>57</v>
      </c>
      <c r="L76" s="126">
        <v>12485856.199999999</v>
      </c>
      <c r="M76" s="25"/>
      <c r="N76" s="26"/>
    </row>
    <row r="77" spans="1:14" ht="83.1" customHeight="1" outlineLevel="1" x14ac:dyDescent="0.25">
      <c r="A77" s="20" t="s">
        <v>336</v>
      </c>
      <c r="B77" s="21" t="s">
        <v>374</v>
      </c>
      <c r="C77" s="21" t="s">
        <v>70</v>
      </c>
      <c r="D77" s="21" t="s">
        <v>68</v>
      </c>
      <c r="E77" s="22">
        <v>8310</v>
      </c>
      <c r="F77" s="312">
        <v>2989.57</v>
      </c>
      <c r="G77" s="312"/>
      <c r="H77" s="22">
        <v>2420</v>
      </c>
      <c r="I77" s="313" t="s">
        <v>56</v>
      </c>
      <c r="J77" s="313"/>
      <c r="K77" s="23" t="s">
        <v>57</v>
      </c>
      <c r="L77" s="126">
        <v>12488845.77</v>
      </c>
      <c r="M77" s="25"/>
      <c r="N77" s="26"/>
    </row>
    <row r="78" spans="1:14" ht="83.1" customHeight="1" outlineLevel="1" x14ac:dyDescent="0.25">
      <c r="A78" s="20" t="s">
        <v>336</v>
      </c>
      <c r="B78" s="21" t="s">
        <v>374</v>
      </c>
      <c r="C78" s="21" t="s">
        <v>70</v>
      </c>
      <c r="D78" s="21" t="s">
        <v>67</v>
      </c>
      <c r="E78" s="22">
        <v>8310</v>
      </c>
      <c r="F78" s="312">
        <v>14086.46</v>
      </c>
      <c r="G78" s="312"/>
      <c r="H78" s="22">
        <v>2420</v>
      </c>
      <c r="I78" s="313" t="s">
        <v>56</v>
      </c>
      <c r="J78" s="313"/>
      <c r="K78" s="23" t="s">
        <v>57</v>
      </c>
      <c r="L78" s="126">
        <v>12502932.23</v>
      </c>
      <c r="M78" s="25"/>
      <c r="N78" s="26"/>
    </row>
    <row r="79" spans="1:14" ht="83.1" customHeight="1" outlineLevel="1" x14ac:dyDescent="0.25">
      <c r="A79" s="20" t="s">
        <v>336</v>
      </c>
      <c r="B79" s="21" t="s">
        <v>374</v>
      </c>
      <c r="C79" s="21" t="s">
        <v>70</v>
      </c>
      <c r="D79" s="21" t="s">
        <v>69</v>
      </c>
      <c r="E79" s="22">
        <v>8310</v>
      </c>
      <c r="F79" s="312">
        <v>436831.71</v>
      </c>
      <c r="G79" s="312"/>
      <c r="H79" s="22">
        <v>2420</v>
      </c>
      <c r="I79" s="313" t="s">
        <v>56</v>
      </c>
      <c r="J79" s="313"/>
      <c r="K79" s="23" t="s">
        <v>57</v>
      </c>
      <c r="L79" s="126">
        <v>12939763.939999999</v>
      </c>
      <c r="M79" s="25"/>
      <c r="N79" s="26"/>
    </row>
    <row r="80" spans="1:14" ht="83.1" customHeight="1" outlineLevel="1" x14ac:dyDescent="0.25">
      <c r="A80" s="20" t="s">
        <v>339</v>
      </c>
      <c r="B80" s="21" t="s">
        <v>375</v>
      </c>
      <c r="C80" s="21" t="s">
        <v>70</v>
      </c>
      <c r="D80" s="21" t="s">
        <v>61</v>
      </c>
      <c r="E80" s="22">
        <v>8310</v>
      </c>
      <c r="F80" s="312">
        <v>281013.23</v>
      </c>
      <c r="G80" s="312"/>
      <c r="H80" s="22">
        <v>2420</v>
      </c>
      <c r="I80" s="313" t="s">
        <v>56</v>
      </c>
      <c r="J80" s="313"/>
      <c r="K80" s="23" t="s">
        <v>57</v>
      </c>
      <c r="L80" s="126">
        <v>13220777.17</v>
      </c>
      <c r="M80" s="25"/>
      <c r="N80" s="26"/>
    </row>
    <row r="81" spans="1:14" ht="83.1" customHeight="1" outlineLevel="1" x14ac:dyDescent="0.25">
      <c r="A81" s="20" t="s">
        <v>339</v>
      </c>
      <c r="B81" s="21" t="s">
        <v>375</v>
      </c>
      <c r="C81" s="21" t="s">
        <v>70</v>
      </c>
      <c r="D81" s="21" t="s">
        <v>63</v>
      </c>
      <c r="E81" s="22">
        <v>8310</v>
      </c>
      <c r="F81" s="312">
        <v>144305.26</v>
      </c>
      <c r="G81" s="312"/>
      <c r="H81" s="22">
        <v>2420</v>
      </c>
      <c r="I81" s="313" t="s">
        <v>56</v>
      </c>
      <c r="J81" s="313"/>
      <c r="K81" s="23" t="s">
        <v>57</v>
      </c>
      <c r="L81" s="126">
        <v>13365082.43</v>
      </c>
      <c r="M81" s="25"/>
      <c r="N81" s="26"/>
    </row>
    <row r="82" spans="1:14" ht="83.1" customHeight="1" outlineLevel="1" x14ac:dyDescent="0.25">
      <c r="A82" s="20" t="s">
        <v>339</v>
      </c>
      <c r="B82" s="21" t="s">
        <v>375</v>
      </c>
      <c r="C82" s="21" t="s">
        <v>70</v>
      </c>
      <c r="D82" s="21" t="s">
        <v>62</v>
      </c>
      <c r="E82" s="22">
        <v>8310</v>
      </c>
      <c r="F82" s="312">
        <v>71710.33</v>
      </c>
      <c r="G82" s="312"/>
      <c r="H82" s="22">
        <v>2420</v>
      </c>
      <c r="I82" s="313" t="s">
        <v>56</v>
      </c>
      <c r="J82" s="313"/>
      <c r="K82" s="23" t="s">
        <v>57</v>
      </c>
      <c r="L82" s="126">
        <v>13436792.76</v>
      </c>
      <c r="M82" s="25"/>
      <c r="N82" s="26"/>
    </row>
    <row r="83" spans="1:14" ht="83.1" customHeight="1" outlineLevel="1" x14ac:dyDescent="0.25">
      <c r="A83" s="20" t="s">
        <v>339</v>
      </c>
      <c r="B83" s="21" t="s">
        <v>375</v>
      </c>
      <c r="C83" s="21" t="s">
        <v>70</v>
      </c>
      <c r="D83" s="21" t="s">
        <v>64</v>
      </c>
      <c r="E83" s="22">
        <v>8310</v>
      </c>
      <c r="F83" s="312">
        <v>13663.89</v>
      </c>
      <c r="G83" s="312"/>
      <c r="H83" s="22">
        <v>2420</v>
      </c>
      <c r="I83" s="313" t="s">
        <v>56</v>
      </c>
      <c r="J83" s="313"/>
      <c r="K83" s="23" t="s">
        <v>57</v>
      </c>
      <c r="L83" s="126">
        <v>13450456.65</v>
      </c>
      <c r="M83" s="25"/>
      <c r="N83" s="26"/>
    </row>
    <row r="84" spans="1:14" ht="83.1" customHeight="1" outlineLevel="1" x14ac:dyDescent="0.25">
      <c r="A84" s="20" t="s">
        <v>339</v>
      </c>
      <c r="B84" s="21" t="s">
        <v>375</v>
      </c>
      <c r="C84" s="21" t="s">
        <v>70</v>
      </c>
      <c r="D84" s="21" t="s">
        <v>65</v>
      </c>
      <c r="E84" s="22">
        <v>8310</v>
      </c>
      <c r="F84" s="312">
        <v>32142.38</v>
      </c>
      <c r="G84" s="312"/>
      <c r="H84" s="22">
        <v>2420</v>
      </c>
      <c r="I84" s="313" t="s">
        <v>56</v>
      </c>
      <c r="J84" s="313"/>
      <c r="K84" s="23" t="s">
        <v>57</v>
      </c>
      <c r="L84" s="126">
        <v>13482599.029999999</v>
      </c>
      <c r="M84" s="25"/>
      <c r="N84" s="26"/>
    </row>
    <row r="85" spans="1:14" ht="83.1" customHeight="1" outlineLevel="1" x14ac:dyDescent="0.25">
      <c r="A85" s="20" t="s">
        <v>339</v>
      </c>
      <c r="B85" s="21" t="s">
        <v>375</v>
      </c>
      <c r="C85" s="21" t="s">
        <v>70</v>
      </c>
      <c r="D85" s="21" t="s">
        <v>66</v>
      </c>
      <c r="E85" s="22">
        <v>8310</v>
      </c>
      <c r="F85" s="312">
        <v>39864.31</v>
      </c>
      <c r="G85" s="312"/>
      <c r="H85" s="22">
        <v>2420</v>
      </c>
      <c r="I85" s="313" t="s">
        <v>56</v>
      </c>
      <c r="J85" s="313"/>
      <c r="K85" s="23" t="s">
        <v>57</v>
      </c>
      <c r="L85" s="126">
        <v>13522463.34</v>
      </c>
      <c r="M85" s="25"/>
      <c r="N85" s="26"/>
    </row>
    <row r="86" spans="1:14" ht="83.1" customHeight="1" outlineLevel="1" x14ac:dyDescent="0.25">
      <c r="A86" s="20" t="s">
        <v>339</v>
      </c>
      <c r="B86" s="21" t="s">
        <v>375</v>
      </c>
      <c r="C86" s="21" t="s">
        <v>70</v>
      </c>
      <c r="D86" s="21" t="s">
        <v>68</v>
      </c>
      <c r="E86" s="22">
        <v>8310</v>
      </c>
      <c r="F86" s="312">
        <v>2989.57</v>
      </c>
      <c r="G86" s="312"/>
      <c r="H86" s="22">
        <v>2420</v>
      </c>
      <c r="I86" s="313" t="s">
        <v>56</v>
      </c>
      <c r="J86" s="313"/>
      <c r="K86" s="23" t="s">
        <v>57</v>
      </c>
      <c r="L86" s="126">
        <v>13525452.91</v>
      </c>
      <c r="M86" s="25"/>
      <c r="N86" s="26"/>
    </row>
    <row r="87" spans="1:14" ht="83.1" customHeight="1" outlineLevel="1" x14ac:dyDescent="0.25">
      <c r="A87" s="20" t="s">
        <v>339</v>
      </c>
      <c r="B87" s="21" t="s">
        <v>375</v>
      </c>
      <c r="C87" s="21" t="s">
        <v>70</v>
      </c>
      <c r="D87" s="21" t="s">
        <v>67</v>
      </c>
      <c r="E87" s="22">
        <v>8310</v>
      </c>
      <c r="F87" s="312">
        <v>14086.46</v>
      </c>
      <c r="G87" s="312"/>
      <c r="H87" s="22">
        <v>2420</v>
      </c>
      <c r="I87" s="313" t="s">
        <v>56</v>
      </c>
      <c r="J87" s="313"/>
      <c r="K87" s="23" t="s">
        <v>57</v>
      </c>
      <c r="L87" s="126">
        <v>13539539.369999999</v>
      </c>
      <c r="M87" s="25"/>
      <c r="N87" s="26"/>
    </row>
    <row r="88" spans="1:14" ht="83.1" customHeight="1" outlineLevel="1" x14ac:dyDescent="0.25">
      <c r="A88" s="20" t="s">
        <v>339</v>
      </c>
      <c r="B88" s="21" t="s">
        <v>375</v>
      </c>
      <c r="C88" s="21" t="s">
        <v>70</v>
      </c>
      <c r="D88" s="21" t="s">
        <v>69</v>
      </c>
      <c r="E88" s="22">
        <v>8310</v>
      </c>
      <c r="F88" s="312">
        <v>436831.71</v>
      </c>
      <c r="G88" s="312"/>
      <c r="H88" s="22">
        <v>2420</v>
      </c>
      <c r="I88" s="313" t="s">
        <v>56</v>
      </c>
      <c r="J88" s="313"/>
      <c r="K88" s="23" t="s">
        <v>57</v>
      </c>
      <c r="L88" s="126">
        <v>13976371.08</v>
      </c>
      <c r="M88" s="25"/>
      <c r="N88" s="26"/>
    </row>
    <row r="89" spans="1:14" ht="83.1" customHeight="1" outlineLevel="1" x14ac:dyDescent="0.25">
      <c r="A89" s="20" t="s">
        <v>353</v>
      </c>
      <c r="B89" s="21" t="s">
        <v>376</v>
      </c>
      <c r="C89" s="21" t="s">
        <v>70</v>
      </c>
      <c r="D89" s="21" t="s">
        <v>62</v>
      </c>
      <c r="E89" s="22">
        <v>8310</v>
      </c>
      <c r="F89" s="312">
        <v>71710.33</v>
      </c>
      <c r="G89" s="312"/>
      <c r="H89" s="22">
        <v>2420</v>
      </c>
      <c r="I89" s="313" t="s">
        <v>56</v>
      </c>
      <c r="J89" s="313"/>
      <c r="K89" s="23" t="s">
        <v>57</v>
      </c>
      <c r="L89" s="126">
        <v>14048081.41</v>
      </c>
      <c r="M89" s="25"/>
      <c r="N89" s="26"/>
    </row>
    <row r="90" spans="1:14" ht="83.1" customHeight="1" outlineLevel="1" x14ac:dyDescent="0.25">
      <c r="A90" s="20" t="s">
        <v>353</v>
      </c>
      <c r="B90" s="21" t="s">
        <v>376</v>
      </c>
      <c r="C90" s="21" t="s">
        <v>70</v>
      </c>
      <c r="D90" s="21" t="s">
        <v>63</v>
      </c>
      <c r="E90" s="22">
        <v>8310</v>
      </c>
      <c r="F90" s="312">
        <v>144305.26</v>
      </c>
      <c r="G90" s="312"/>
      <c r="H90" s="22">
        <v>2420</v>
      </c>
      <c r="I90" s="313" t="s">
        <v>56</v>
      </c>
      <c r="J90" s="313"/>
      <c r="K90" s="23" t="s">
        <v>57</v>
      </c>
      <c r="L90" s="126">
        <v>14192386.67</v>
      </c>
      <c r="M90" s="25"/>
      <c r="N90" s="26"/>
    </row>
    <row r="91" spans="1:14" ht="83.1" customHeight="1" outlineLevel="1" x14ac:dyDescent="0.25">
      <c r="A91" s="20" t="s">
        <v>353</v>
      </c>
      <c r="B91" s="21" t="s">
        <v>376</v>
      </c>
      <c r="C91" s="21" t="s">
        <v>70</v>
      </c>
      <c r="D91" s="21" t="s">
        <v>61</v>
      </c>
      <c r="E91" s="22">
        <v>8310</v>
      </c>
      <c r="F91" s="312">
        <v>281013.23</v>
      </c>
      <c r="G91" s="312"/>
      <c r="H91" s="22">
        <v>2420</v>
      </c>
      <c r="I91" s="313" t="s">
        <v>56</v>
      </c>
      <c r="J91" s="313"/>
      <c r="K91" s="23" t="s">
        <v>57</v>
      </c>
      <c r="L91" s="126">
        <v>14473399.9</v>
      </c>
      <c r="M91" s="25"/>
      <c r="N91" s="26"/>
    </row>
    <row r="92" spans="1:14" ht="83.1" customHeight="1" outlineLevel="1" x14ac:dyDescent="0.25">
      <c r="A92" s="20" t="s">
        <v>353</v>
      </c>
      <c r="B92" s="21" t="s">
        <v>376</v>
      </c>
      <c r="C92" s="21" t="s">
        <v>70</v>
      </c>
      <c r="D92" s="21" t="s">
        <v>66</v>
      </c>
      <c r="E92" s="22">
        <v>8310</v>
      </c>
      <c r="F92" s="312">
        <v>39864.31</v>
      </c>
      <c r="G92" s="312"/>
      <c r="H92" s="22">
        <v>2420</v>
      </c>
      <c r="I92" s="313" t="s">
        <v>56</v>
      </c>
      <c r="J92" s="313"/>
      <c r="K92" s="23" t="s">
        <v>57</v>
      </c>
      <c r="L92" s="126">
        <v>14513264.210000001</v>
      </c>
      <c r="M92" s="25"/>
      <c r="N92" s="26"/>
    </row>
    <row r="93" spans="1:14" ht="83.1" customHeight="1" outlineLevel="1" x14ac:dyDescent="0.25">
      <c r="A93" s="20" t="s">
        <v>353</v>
      </c>
      <c r="B93" s="21" t="s">
        <v>376</v>
      </c>
      <c r="C93" s="21" t="s">
        <v>70</v>
      </c>
      <c r="D93" s="21" t="s">
        <v>65</v>
      </c>
      <c r="E93" s="22">
        <v>8310</v>
      </c>
      <c r="F93" s="312">
        <v>32142.38</v>
      </c>
      <c r="G93" s="312"/>
      <c r="H93" s="22">
        <v>2420</v>
      </c>
      <c r="I93" s="313" t="s">
        <v>56</v>
      </c>
      <c r="J93" s="313"/>
      <c r="K93" s="23" t="s">
        <v>57</v>
      </c>
      <c r="L93" s="126">
        <v>14545406.59</v>
      </c>
      <c r="M93" s="25"/>
      <c r="N93" s="26"/>
    </row>
    <row r="94" spans="1:14" ht="83.1" customHeight="1" outlineLevel="1" x14ac:dyDescent="0.25">
      <c r="A94" s="20" t="s">
        <v>353</v>
      </c>
      <c r="B94" s="21" t="s">
        <v>376</v>
      </c>
      <c r="C94" s="21" t="s">
        <v>70</v>
      </c>
      <c r="D94" s="21" t="s">
        <v>64</v>
      </c>
      <c r="E94" s="22">
        <v>8310</v>
      </c>
      <c r="F94" s="312">
        <v>13663.89</v>
      </c>
      <c r="G94" s="312"/>
      <c r="H94" s="22">
        <v>2420</v>
      </c>
      <c r="I94" s="313" t="s">
        <v>56</v>
      </c>
      <c r="J94" s="313"/>
      <c r="K94" s="23" t="s">
        <v>57</v>
      </c>
      <c r="L94" s="126">
        <v>14559070.48</v>
      </c>
      <c r="M94" s="25"/>
      <c r="N94" s="26"/>
    </row>
    <row r="95" spans="1:14" ht="83.1" customHeight="1" outlineLevel="1" x14ac:dyDescent="0.25">
      <c r="A95" s="20" t="s">
        <v>353</v>
      </c>
      <c r="B95" s="21" t="s">
        <v>376</v>
      </c>
      <c r="C95" s="21" t="s">
        <v>70</v>
      </c>
      <c r="D95" s="21" t="s">
        <v>68</v>
      </c>
      <c r="E95" s="22">
        <v>8310</v>
      </c>
      <c r="F95" s="312">
        <v>2989.57</v>
      </c>
      <c r="G95" s="312"/>
      <c r="H95" s="22">
        <v>2420</v>
      </c>
      <c r="I95" s="313" t="s">
        <v>56</v>
      </c>
      <c r="J95" s="313"/>
      <c r="K95" s="23" t="s">
        <v>57</v>
      </c>
      <c r="L95" s="126">
        <v>14562060.050000001</v>
      </c>
      <c r="M95" s="25"/>
      <c r="N95" s="26"/>
    </row>
    <row r="96" spans="1:14" ht="83.1" customHeight="1" outlineLevel="1" x14ac:dyDescent="0.25">
      <c r="A96" s="20" t="s">
        <v>353</v>
      </c>
      <c r="B96" s="21" t="s">
        <v>376</v>
      </c>
      <c r="C96" s="21" t="s">
        <v>70</v>
      </c>
      <c r="D96" s="21" t="s">
        <v>67</v>
      </c>
      <c r="E96" s="22">
        <v>8310</v>
      </c>
      <c r="F96" s="312">
        <v>14086.46</v>
      </c>
      <c r="G96" s="312"/>
      <c r="H96" s="22">
        <v>2420</v>
      </c>
      <c r="I96" s="313" t="s">
        <v>56</v>
      </c>
      <c r="J96" s="313"/>
      <c r="K96" s="23" t="s">
        <v>57</v>
      </c>
      <c r="L96" s="126">
        <v>14576146.51</v>
      </c>
      <c r="M96" s="25"/>
      <c r="N96" s="26"/>
    </row>
    <row r="97" spans="1:14" ht="83.1" customHeight="1" outlineLevel="1" x14ac:dyDescent="0.25">
      <c r="A97" s="20" t="s">
        <v>353</v>
      </c>
      <c r="B97" s="21" t="s">
        <v>376</v>
      </c>
      <c r="C97" s="21" t="s">
        <v>70</v>
      </c>
      <c r="D97" s="21" t="s">
        <v>69</v>
      </c>
      <c r="E97" s="22">
        <v>8310</v>
      </c>
      <c r="F97" s="312">
        <v>436831.71</v>
      </c>
      <c r="G97" s="312"/>
      <c r="H97" s="22">
        <v>2420</v>
      </c>
      <c r="I97" s="313" t="s">
        <v>56</v>
      </c>
      <c r="J97" s="313"/>
      <c r="K97" s="23" t="s">
        <v>57</v>
      </c>
      <c r="L97" s="126">
        <v>15012978.220000001</v>
      </c>
      <c r="M97" s="25"/>
      <c r="N97" s="26"/>
    </row>
    <row r="98" spans="1:14" ht="83.1" customHeight="1" outlineLevel="1" x14ac:dyDescent="0.25">
      <c r="A98" s="20" t="s">
        <v>355</v>
      </c>
      <c r="B98" s="21" t="s">
        <v>377</v>
      </c>
      <c r="C98" s="21" t="s">
        <v>70</v>
      </c>
      <c r="D98" s="21" t="s">
        <v>63</v>
      </c>
      <c r="E98" s="22">
        <v>8310</v>
      </c>
      <c r="F98" s="312">
        <v>144305.26</v>
      </c>
      <c r="G98" s="312"/>
      <c r="H98" s="22">
        <v>2420</v>
      </c>
      <c r="I98" s="313" t="s">
        <v>56</v>
      </c>
      <c r="J98" s="313"/>
      <c r="K98" s="23" t="s">
        <v>57</v>
      </c>
      <c r="L98" s="126">
        <v>15157283.48</v>
      </c>
      <c r="M98" s="25"/>
      <c r="N98" s="26"/>
    </row>
    <row r="99" spans="1:14" ht="83.1" customHeight="1" outlineLevel="1" x14ac:dyDescent="0.25">
      <c r="A99" s="20" t="s">
        <v>355</v>
      </c>
      <c r="B99" s="21" t="s">
        <v>377</v>
      </c>
      <c r="C99" s="21" t="s">
        <v>70</v>
      </c>
      <c r="D99" s="21" t="s">
        <v>62</v>
      </c>
      <c r="E99" s="22">
        <v>8310</v>
      </c>
      <c r="F99" s="312">
        <v>71710.33</v>
      </c>
      <c r="G99" s="312"/>
      <c r="H99" s="22">
        <v>2420</v>
      </c>
      <c r="I99" s="313" t="s">
        <v>56</v>
      </c>
      <c r="J99" s="313"/>
      <c r="K99" s="23" t="s">
        <v>57</v>
      </c>
      <c r="L99" s="126">
        <v>15228993.810000001</v>
      </c>
      <c r="M99" s="25"/>
      <c r="N99" s="26"/>
    </row>
    <row r="100" spans="1:14" ht="83.1" customHeight="1" outlineLevel="1" x14ac:dyDescent="0.25">
      <c r="A100" s="20" t="s">
        <v>355</v>
      </c>
      <c r="B100" s="21" t="s">
        <v>377</v>
      </c>
      <c r="C100" s="21" t="s">
        <v>70</v>
      </c>
      <c r="D100" s="21" t="s">
        <v>61</v>
      </c>
      <c r="E100" s="22">
        <v>8310</v>
      </c>
      <c r="F100" s="312">
        <v>281013.23</v>
      </c>
      <c r="G100" s="312"/>
      <c r="H100" s="22">
        <v>2420</v>
      </c>
      <c r="I100" s="313" t="s">
        <v>56</v>
      </c>
      <c r="J100" s="313"/>
      <c r="K100" s="23" t="s">
        <v>57</v>
      </c>
      <c r="L100" s="126">
        <v>15510007.039999999</v>
      </c>
      <c r="M100" s="25"/>
      <c r="N100" s="26"/>
    </row>
    <row r="101" spans="1:14" ht="83.1" customHeight="1" outlineLevel="1" x14ac:dyDescent="0.25">
      <c r="A101" s="20" t="s">
        <v>355</v>
      </c>
      <c r="B101" s="21" t="s">
        <v>377</v>
      </c>
      <c r="C101" s="21" t="s">
        <v>70</v>
      </c>
      <c r="D101" s="21" t="s">
        <v>64</v>
      </c>
      <c r="E101" s="22">
        <v>8310</v>
      </c>
      <c r="F101" s="312">
        <v>13663.89</v>
      </c>
      <c r="G101" s="312"/>
      <c r="H101" s="22">
        <v>2420</v>
      </c>
      <c r="I101" s="313" t="s">
        <v>56</v>
      </c>
      <c r="J101" s="313"/>
      <c r="K101" s="23" t="s">
        <v>57</v>
      </c>
      <c r="L101" s="126">
        <v>15523670.93</v>
      </c>
      <c r="M101" s="25"/>
      <c r="N101" s="26"/>
    </row>
    <row r="102" spans="1:14" ht="83.1" customHeight="1" outlineLevel="1" x14ac:dyDescent="0.25">
      <c r="A102" s="20" t="s">
        <v>355</v>
      </c>
      <c r="B102" s="21" t="s">
        <v>377</v>
      </c>
      <c r="C102" s="21" t="s">
        <v>70</v>
      </c>
      <c r="D102" s="21" t="s">
        <v>65</v>
      </c>
      <c r="E102" s="22">
        <v>8310</v>
      </c>
      <c r="F102" s="312">
        <v>32142.38</v>
      </c>
      <c r="G102" s="312"/>
      <c r="H102" s="22">
        <v>2420</v>
      </c>
      <c r="I102" s="313" t="s">
        <v>56</v>
      </c>
      <c r="J102" s="313"/>
      <c r="K102" s="23" t="s">
        <v>57</v>
      </c>
      <c r="L102" s="126">
        <v>15555813.310000001</v>
      </c>
      <c r="M102" s="25"/>
      <c r="N102" s="26"/>
    </row>
    <row r="103" spans="1:14" ht="83.1" customHeight="1" outlineLevel="1" x14ac:dyDescent="0.25">
      <c r="A103" s="20" t="s">
        <v>355</v>
      </c>
      <c r="B103" s="21" t="s">
        <v>377</v>
      </c>
      <c r="C103" s="21" t="s">
        <v>70</v>
      </c>
      <c r="D103" s="21" t="s">
        <v>66</v>
      </c>
      <c r="E103" s="22">
        <v>8310</v>
      </c>
      <c r="F103" s="312">
        <v>39864.31</v>
      </c>
      <c r="G103" s="312"/>
      <c r="H103" s="22">
        <v>2420</v>
      </c>
      <c r="I103" s="313" t="s">
        <v>56</v>
      </c>
      <c r="J103" s="313"/>
      <c r="K103" s="23" t="s">
        <v>57</v>
      </c>
      <c r="L103" s="126">
        <v>15595677.619999999</v>
      </c>
      <c r="M103" s="25"/>
      <c r="N103" s="26"/>
    </row>
    <row r="104" spans="1:14" ht="83.1" customHeight="1" outlineLevel="1" x14ac:dyDescent="0.25">
      <c r="A104" s="20" t="s">
        <v>355</v>
      </c>
      <c r="B104" s="21" t="s">
        <v>377</v>
      </c>
      <c r="C104" s="21" t="s">
        <v>70</v>
      </c>
      <c r="D104" s="21" t="s">
        <v>68</v>
      </c>
      <c r="E104" s="22">
        <v>8310</v>
      </c>
      <c r="F104" s="312">
        <v>2989.57</v>
      </c>
      <c r="G104" s="312"/>
      <c r="H104" s="22">
        <v>2420</v>
      </c>
      <c r="I104" s="313" t="s">
        <v>56</v>
      </c>
      <c r="J104" s="313"/>
      <c r="K104" s="23" t="s">
        <v>57</v>
      </c>
      <c r="L104" s="126">
        <v>15598667.189999999</v>
      </c>
      <c r="M104" s="25"/>
      <c r="N104" s="26"/>
    </row>
    <row r="105" spans="1:14" ht="83.1" customHeight="1" outlineLevel="1" x14ac:dyDescent="0.25">
      <c r="A105" s="20" t="s">
        <v>355</v>
      </c>
      <c r="B105" s="21" t="s">
        <v>377</v>
      </c>
      <c r="C105" s="21" t="s">
        <v>70</v>
      </c>
      <c r="D105" s="21" t="s">
        <v>67</v>
      </c>
      <c r="E105" s="22">
        <v>8310</v>
      </c>
      <c r="F105" s="312">
        <v>14086.46</v>
      </c>
      <c r="G105" s="312"/>
      <c r="H105" s="22">
        <v>2420</v>
      </c>
      <c r="I105" s="313" t="s">
        <v>56</v>
      </c>
      <c r="J105" s="313"/>
      <c r="K105" s="23" t="s">
        <v>57</v>
      </c>
      <c r="L105" s="126">
        <v>15612753.65</v>
      </c>
      <c r="M105" s="25"/>
      <c r="N105" s="26"/>
    </row>
    <row r="106" spans="1:14" ht="83.1" customHeight="1" outlineLevel="1" x14ac:dyDescent="0.25">
      <c r="A106" s="20" t="s">
        <v>355</v>
      </c>
      <c r="B106" s="21" t="s">
        <v>377</v>
      </c>
      <c r="C106" s="21" t="s">
        <v>70</v>
      </c>
      <c r="D106" s="21" t="s">
        <v>69</v>
      </c>
      <c r="E106" s="22">
        <v>8310</v>
      </c>
      <c r="F106" s="312">
        <v>436831.71</v>
      </c>
      <c r="G106" s="312"/>
      <c r="H106" s="22">
        <v>2420</v>
      </c>
      <c r="I106" s="313" t="s">
        <v>56</v>
      </c>
      <c r="J106" s="313"/>
      <c r="K106" s="23" t="s">
        <v>57</v>
      </c>
      <c r="L106" s="126">
        <v>16049585.359999999</v>
      </c>
      <c r="M106" s="25"/>
      <c r="N106" s="26"/>
    </row>
    <row r="107" spans="1:14" ht="83.1" customHeight="1" outlineLevel="1" x14ac:dyDescent="0.25">
      <c r="A107" s="20" t="s">
        <v>364</v>
      </c>
      <c r="B107" s="21" t="s">
        <v>378</v>
      </c>
      <c r="C107" s="21" t="s">
        <v>70</v>
      </c>
      <c r="D107" s="21" t="s">
        <v>61</v>
      </c>
      <c r="E107" s="22">
        <v>8310</v>
      </c>
      <c r="F107" s="312">
        <v>281013.23</v>
      </c>
      <c r="G107" s="312"/>
      <c r="H107" s="22">
        <v>2420</v>
      </c>
      <c r="I107" s="313" t="s">
        <v>56</v>
      </c>
      <c r="J107" s="313"/>
      <c r="K107" s="23" t="s">
        <v>57</v>
      </c>
      <c r="L107" s="126">
        <v>16330598.59</v>
      </c>
      <c r="M107" s="25"/>
      <c r="N107" s="26"/>
    </row>
    <row r="108" spans="1:14" ht="83.1" customHeight="1" outlineLevel="1" x14ac:dyDescent="0.25">
      <c r="A108" s="20" t="s">
        <v>364</v>
      </c>
      <c r="B108" s="21" t="s">
        <v>378</v>
      </c>
      <c r="C108" s="21" t="s">
        <v>70</v>
      </c>
      <c r="D108" s="21" t="s">
        <v>63</v>
      </c>
      <c r="E108" s="22">
        <v>8310</v>
      </c>
      <c r="F108" s="312">
        <v>144305.26</v>
      </c>
      <c r="G108" s="312"/>
      <c r="H108" s="22">
        <v>2420</v>
      </c>
      <c r="I108" s="313" t="s">
        <v>56</v>
      </c>
      <c r="J108" s="313"/>
      <c r="K108" s="23" t="s">
        <v>57</v>
      </c>
      <c r="L108" s="126">
        <v>16474903.85</v>
      </c>
      <c r="M108" s="25"/>
      <c r="N108" s="26"/>
    </row>
    <row r="109" spans="1:14" ht="83.1" customHeight="1" outlineLevel="1" x14ac:dyDescent="0.25">
      <c r="A109" s="20" t="s">
        <v>364</v>
      </c>
      <c r="B109" s="21" t="s">
        <v>378</v>
      </c>
      <c r="C109" s="21" t="s">
        <v>70</v>
      </c>
      <c r="D109" s="21" t="s">
        <v>62</v>
      </c>
      <c r="E109" s="22">
        <v>8310</v>
      </c>
      <c r="F109" s="312">
        <v>71710.33</v>
      </c>
      <c r="G109" s="312"/>
      <c r="H109" s="22">
        <v>2420</v>
      </c>
      <c r="I109" s="313" t="s">
        <v>56</v>
      </c>
      <c r="J109" s="313"/>
      <c r="K109" s="23" t="s">
        <v>57</v>
      </c>
      <c r="L109" s="126">
        <v>16546614.18</v>
      </c>
      <c r="M109" s="25"/>
      <c r="N109" s="26"/>
    </row>
    <row r="110" spans="1:14" ht="83.1" customHeight="1" outlineLevel="1" x14ac:dyDescent="0.25">
      <c r="A110" s="20" t="s">
        <v>364</v>
      </c>
      <c r="B110" s="21" t="s">
        <v>378</v>
      </c>
      <c r="C110" s="21" t="s">
        <v>70</v>
      </c>
      <c r="D110" s="21" t="s">
        <v>64</v>
      </c>
      <c r="E110" s="22">
        <v>8310</v>
      </c>
      <c r="F110" s="312">
        <v>13663.89</v>
      </c>
      <c r="G110" s="312"/>
      <c r="H110" s="22">
        <v>2420</v>
      </c>
      <c r="I110" s="313" t="s">
        <v>56</v>
      </c>
      <c r="J110" s="313"/>
      <c r="K110" s="23" t="s">
        <v>57</v>
      </c>
      <c r="L110" s="126">
        <v>16560278.07</v>
      </c>
      <c r="M110" s="25"/>
      <c r="N110" s="26"/>
    </row>
    <row r="111" spans="1:14" ht="83.1" customHeight="1" outlineLevel="1" x14ac:dyDescent="0.25">
      <c r="A111" s="20" t="s">
        <v>364</v>
      </c>
      <c r="B111" s="21" t="s">
        <v>378</v>
      </c>
      <c r="C111" s="21" t="s">
        <v>70</v>
      </c>
      <c r="D111" s="21" t="s">
        <v>65</v>
      </c>
      <c r="E111" s="22">
        <v>8310</v>
      </c>
      <c r="F111" s="312">
        <v>32142.38</v>
      </c>
      <c r="G111" s="312"/>
      <c r="H111" s="22">
        <v>2420</v>
      </c>
      <c r="I111" s="313" t="s">
        <v>56</v>
      </c>
      <c r="J111" s="313"/>
      <c r="K111" s="23" t="s">
        <v>57</v>
      </c>
      <c r="L111" s="126">
        <v>16592420.449999999</v>
      </c>
      <c r="M111" s="25"/>
      <c r="N111" s="26"/>
    </row>
    <row r="112" spans="1:14" ht="83.1" customHeight="1" outlineLevel="1" x14ac:dyDescent="0.25">
      <c r="A112" s="20" t="s">
        <v>364</v>
      </c>
      <c r="B112" s="21" t="s">
        <v>378</v>
      </c>
      <c r="C112" s="21" t="s">
        <v>70</v>
      </c>
      <c r="D112" s="21" t="s">
        <v>66</v>
      </c>
      <c r="E112" s="22">
        <v>8310</v>
      </c>
      <c r="F112" s="312">
        <v>39864.31</v>
      </c>
      <c r="G112" s="312"/>
      <c r="H112" s="22">
        <v>2420</v>
      </c>
      <c r="I112" s="313" t="s">
        <v>56</v>
      </c>
      <c r="J112" s="313"/>
      <c r="K112" s="23" t="s">
        <v>57</v>
      </c>
      <c r="L112" s="126">
        <v>16632284.76</v>
      </c>
      <c r="M112" s="25"/>
      <c r="N112" s="26"/>
    </row>
    <row r="113" spans="1:14" ht="83.1" customHeight="1" outlineLevel="1" x14ac:dyDescent="0.25">
      <c r="A113" s="20" t="s">
        <v>364</v>
      </c>
      <c r="B113" s="21" t="s">
        <v>378</v>
      </c>
      <c r="C113" s="21" t="s">
        <v>70</v>
      </c>
      <c r="D113" s="21" t="s">
        <v>68</v>
      </c>
      <c r="E113" s="22">
        <v>8310</v>
      </c>
      <c r="F113" s="312">
        <v>2989.57</v>
      </c>
      <c r="G113" s="312"/>
      <c r="H113" s="22">
        <v>2420</v>
      </c>
      <c r="I113" s="313" t="s">
        <v>56</v>
      </c>
      <c r="J113" s="313"/>
      <c r="K113" s="23" t="s">
        <v>57</v>
      </c>
      <c r="L113" s="126">
        <v>16635274.33</v>
      </c>
      <c r="M113" s="25"/>
      <c r="N113" s="26"/>
    </row>
    <row r="114" spans="1:14" ht="83.1" customHeight="1" outlineLevel="1" x14ac:dyDescent="0.25">
      <c r="A114" s="20" t="s">
        <v>364</v>
      </c>
      <c r="B114" s="21" t="s">
        <v>378</v>
      </c>
      <c r="C114" s="21" t="s">
        <v>70</v>
      </c>
      <c r="D114" s="21" t="s">
        <v>67</v>
      </c>
      <c r="E114" s="22">
        <v>8310</v>
      </c>
      <c r="F114" s="312">
        <v>14086.46</v>
      </c>
      <c r="G114" s="312"/>
      <c r="H114" s="22">
        <v>2420</v>
      </c>
      <c r="I114" s="313" t="s">
        <v>56</v>
      </c>
      <c r="J114" s="313"/>
      <c r="K114" s="23" t="s">
        <v>57</v>
      </c>
      <c r="L114" s="126">
        <v>16649360.789999999</v>
      </c>
      <c r="M114" s="25"/>
      <c r="N114" s="26"/>
    </row>
    <row r="115" spans="1:14" ht="83.1" customHeight="1" outlineLevel="1" x14ac:dyDescent="0.25">
      <c r="A115" s="20" t="s">
        <v>364</v>
      </c>
      <c r="B115" s="21" t="s">
        <v>378</v>
      </c>
      <c r="C115" s="21" t="s">
        <v>70</v>
      </c>
      <c r="D115" s="21" t="s">
        <v>69</v>
      </c>
      <c r="E115" s="22">
        <v>8310</v>
      </c>
      <c r="F115" s="312">
        <v>436831.71</v>
      </c>
      <c r="G115" s="312"/>
      <c r="H115" s="22">
        <v>2420</v>
      </c>
      <c r="I115" s="313" t="s">
        <v>56</v>
      </c>
      <c r="J115" s="313"/>
      <c r="K115" s="23" t="s">
        <v>57</v>
      </c>
      <c r="L115" s="126">
        <v>17086192.5</v>
      </c>
      <c r="M115" s="25"/>
      <c r="N115" s="26"/>
    </row>
    <row r="116" spans="1:14" ht="12" customHeight="1" x14ac:dyDescent="0.25">
      <c r="A116" s="303" t="s">
        <v>58</v>
      </c>
      <c r="B116" s="303"/>
      <c r="C116" s="303"/>
      <c r="D116" s="303"/>
      <c r="E116" s="318">
        <v>17086192.5</v>
      </c>
      <c r="F116" s="318"/>
      <c r="G116" s="318"/>
      <c r="H116" s="319">
        <v>0</v>
      </c>
      <c r="I116" s="319"/>
      <c r="J116" s="319"/>
      <c r="K116" s="16" t="s">
        <v>57</v>
      </c>
      <c r="L116" s="28">
        <v>17086192.5</v>
      </c>
      <c r="M116" s="18"/>
      <c r="N116" s="19">
        <v>0</v>
      </c>
    </row>
  </sheetData>
  <mergeCells count="231">
    <mergeCell ref="A116:D116"/>
    <mergeCell ref="E116:G116"/>
    <mergeCell ref="H116:J116"/>
    <mergeCell ref="F113:G113"/>
    <mergeCell ref="I113:J113"/>
    <mergeCell ref="F114:G114"/>
    <mergeCell ref="I114:J114"/>
    <mergeCell ref="F115:G115"/>
    <mergeCell ref="I115:J115"/>
    <mergeCell ref="F110:G110"/>
    <mergeCell ref="I110:J110"/>
    <mergeCell ref="F111:G111"/>
    <mergeCell ref="I111:J111"/>
    <mergeCell ref="F112:G112"/>
    <mergeCell ref="I112:J112"/>
    <mergeCell ref="F107:G107"/>
    <mergeCell ref="I107:J107"/>
    <mergeCell ref="F108:G108"/>
    <mergeCell ref="I108:J108"/>
    <mergeCell ref="F109:G109"/>
    <mergeCell ref="I109:J109"/>
    <mergeCell ref="F104:G104"/>
    <mergeCell ref="I104:J104"/>
    <mergeCell ref="F105:G105"/>
    <mergeCell ref="I105:J105"/>
    <mergeCell ref="F106:G106"/>
    <mergeCell ref="I106:J106"/>
    <mergeCell ref="F101:G101"/>
    <mergeCell ref="I101:J101"/>
    <mergeCell ref="F102:G102"/>
    <mergeCell ref="I102:J102"/>
    <mergeCell ref="F103:G103"/>
    <mergeCell ref="I103:J103"/>
    <mergeCell ref="F98:G98"/>
    <mergeCell ref="I98:J98"/>
    <mergeCell ref="F99:G99"/>
    <mergeCell ref="I99:J99"/>
    <mergeCell ref="F100:G100"/>
    <mergeCell ref="I100:J100"/>
    <mergeCell ref="F95:G95"/>
    <mergeCell ref="I95:J95"/>
    <mergeCell ref="F96:G96"/>
    <mergeCell ref="I96:J96"/>
    <mergeCell ref="F97:G97"/>
    <mergeCell ref="I97:J97"/>
    <mergeCell ref="F92:G92"/>
    <mergeCell ref="I92:J92"/>
    <mergeCell ref="F93:G93"/>
    <mergeCell ref="I93:J93"/>
    <mergeCell ref="F94:G94"/>
    <mergeCell ref="I94:J94"/>
    <mergeCell ref="F89:G89"/>
    <mergeCell ref="I89:J89"/>
    <mergeCell ref="F90:G90"/>
    <mergeCell ref="I90:J90"/>
    <mergeCell ref="F91:G91"/>
    <mergeCell ref="I91:J91"/>
    <mergeCell ref="F86:G86"/>
    <mergeCell ref="I86:J86"/>
    <mergeCell ref="F87:G87"/>
    <mergeCell ref="I87:J87"/>
    <mergeCell ref="F88:G88"/>
    <mergeCell ref="I88:J88"/>
    <mergeCell ref="F83:G83"/>
    <mergeCell ref="I83:J83"/>
    <mergeCell ref="F84:G84"/>
    <mergeCell ref="I84:J84"/>
    <mergeCell ref="F85:G85"/>
    <mergeCell ref="I85:J85"/>
    <mergeCell ref="F80:G80"/>
    <mergeCell ref="I80:J80"/>
    <mergeCell ref="F81:G81"/>
    <mergeCell ref="I81:J81"/>
    <mergeCell ref="F82:G82"/>
    <mergeCell ref="I82:J82"/>
    <mergeCell ref="F77:G77"/>
    <mergeCell ref="I77:J77"/>
    <mergeCell ref="F78:G78"/>
    <mergeCell ref="I78:J78"/>
    <mergeCell ref="F79:G79"/>
    <mergeCell ref="I79:J79"/>
    <mergeCell ref="F74:G74"/>
    <mergeCell ref="I74:J74"/>
    <mergeCell ref="F75:G75"/>
    <mergeCell ref="I75:J75"/>
    <mergeCell ref="F76:G76"/>
    <mergeCell ref="I76:J76"/>
    <mergeCell ref="F71:G71"/>
    <mergeCell ref="I71:J71"/>
    <mergeCell ref="F72:G72"/>
    <mergeCell ref="I72:J72"/>
    <mergeCell ref="F73:G73"/>
    <mergeCell ref="I73:J73"/>
    <mergeCell ref="F68:G68"/>
    <mergeCell ref="I68:J68"/>
    <mergeCell ref="F69:G69"/>
    <mergeCell ref="I69:J69"/>
    <mergeCell ref="F70:G70"/>
    <mergeCell ref="I70:J70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17:G17"/>
    <mergeCell ref="I17:J17"/>
    <mergeCell ref="F18:G18"/>
    <mergeCell ref="I18:J18"/>
    <mergeCell ref="F19:G19"/>
    <mergeCell ref="I19:J19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9:G9"/>
    <mergeCell ref="I9:J9"/>
    <mergeCell ref="F10:G10"/>
    <mergeCell ref="I10:J10"/>
    <mergeCell ref="K5:L6"/>
    <mergeCell ref="M5:N6"/>
    <mergeCell ref="F6:G6"/>
    <mergeCell ref="I6:J6"/>
    <mergeCell ref="F14:G14"/>
    <mergeCell ref="I14:J14"/>
    <mergeCell ref="A7:D7"/>
    <mergeCell ref="E7:J7"/>
    <mergeCell ref="A5:A6"/>
    <mergeCell ref="B5:B6"/>
    <mergeCell ref="C5:C6"/>
    <mergeCell ref="D5:D6"/>
    <mergeCell ref="E5:G5"/>
    <mergeCell ref="H5:J5"/>
    <mergeCell ref="F8:G8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</vt:i4>
      </vt:variant>
    </vt:vector>
  </HeadingPairs>
  <TitlesOfParts>
    <vt:vector size="21" baseType="lpstr">
      <vt:lpstr>исп. сметы</vt:lpstr>
      <vt:lpstr>ФЭП</vt:lpstr>
      <vt:lpstr>утв.смета</vt:lpstr>
      <vt:lpstr>материалы</vt:lpstr>
      <vt:lpstr>зарплата</vt:lpstr>
      <vt:lpstr>соц.налог</vt:lpstr>
      <vt:lpstr>соц.отч</vt:lpstr>
      <vt:lpstr>осмс
</vt:lpstr>
      <vt:lpstr>аморт</vt:lpstr>
      <vt:lpstr>тр.ус.неэл.</vt:lpstr>
      <vt:lpstr>тр.усл.УММ</vt:lpstr>
      <vt:lpstr>ОТ и ТБ сп.одж.</vt:lpstr>
      <vt:lpstr>ОТ и ТБ медосм</vt:lpstr>
      <vt:lpstr>общцех</vt:lpstr>
      <vt:lpstr>общцех расш</vt:lpstr>
      <vt:lpstr>общезав.</vt:lpstr>
      <vt:lpstr>общез.расшФОТ</vt:lpstr>
      <vt:lpstr>общез.расшППС</vt:lpstr>
      <vt:lpstr>Налоговые плат</vt:lpstr>
      <vt:lpstr>Доход</vt:lpstr>
      <vt:lpstr>'исп. сметы'!Заголовки_для_печати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 С. В.</dc:creator>
  <cp:lastModifiedBy>PLAN1</cp:lastModifiedBy>
  <cp:lastPrinted>2022-04-14T10:20:54Z</cp:lastPrinted>
  <dcterms:created xsi:type="dcterms:W3CDTF">2018-07-19T09:02:58Z</dcterms:created>
  <dcterms:modified xsi:type="dcterms:W3CDTF">2022-04-22T05:27:59Z</dcterms:modified>
</cp:coreProperties>
</file>