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на сайт отчет об исполнении тарифной сметы и инвестпрограммы за 2022 год\"/>
    </mc:Choice>
  </mc:AlternateContent>
  <bookViews>
    <workbookView xWindow="0" yWindow="0" windowWidth="22848" windowHeight="9156" tabRatio="964"/>
  </bookViews>
  <sheets>
    <sheet name="исп. сметы" sheetId="1" r:id="rId1"/>
    <sheet name="ФЭП" sheetId="27" state="hidden" r:id="rId2"/>
    <sheet name="утв.смета" sheetId="7" state="hidden" r:id="rId3"/>
    <sheet name="материалы" sheetId="8" state="hidden" r:id="rId4"/>
    <sheet name="зарплата" sheetId="9" state="hidden" r:id="rId5"/>
    <sheet name="соц.налог" sheetId="10" state="hidden" r:id="rId6"/>
    <sheet name="соц.отч" sheetId="11" state="hidden" r:id="rId7"/>
    <sheet name="осмс_x000a_" sheetId="12" state="hidden" r:id="rId8"/>
    <sheet name="аморт" sheetId="13" state="hidden" r:id="rId9"/>
    <sheet name="тр.усл.неэл." sheetId="14" state="hidden" r:id="rId10"/>
    <sheet name="тр.усл.УММ" sheetId="15" state="hidden" r:id="rId11"/>
    <sheet name="ОТ и ТБ сп.одж." sheetId="16" state="hidden" r:id="rId12"/>
    <sheet name="ОТ и ТБ медосм" sheetId="26" state="hidden" r:id="rId13"/>
    <sheet name="ОТ и ТБ спецмолоко" sheetId="29" state="hidden" r:id="rId14"/>
    <sheet name="общцех" sheetId="18" state="hidden" r:id="rId15"/>
    <sheet name="общцех расш" sheetId="19" state="hidden" r:id="rId16"/>
    <sheet name="общезав." sheetId="20" state="hidden" r:id="rId17"/>
    <sheet name="общез.расшФОТ" sheetId="21" state="hidden" r:id="rId18"/>
    <sheet name="общез.расшППС" sheetId="22" state="hidden" r:id="rId19"/>
    <sheet name="Налоговые плат" sheetId="24" state="hidden" r:id="rId20"/>
    <sheet name="Доход" sheetId="25" state="hidden" r:id="rId21"/>
  </sheets>
  <externalReferences>
    <externalReference r:id="rId22"/>
    <externalReference r:id="rId23"/>
  </externalReferences>
  <definedNames>
    <definedName name="_xlnm._FilterDatabase" localSheetId="11" hidden="1">'ОТ и ТБ сп.одж.'!$A$1:$N$48</definedName>
    <definedName name="_xlnm.Print_Titles" localSheetId="0">'исп. сметы'!$13:$13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5" l="1"/>
  <c r="E25" i="25" s="1"/>
  <c r="D25" i="25"/>
  <c r="G44" i="1" s="1"/>
  <c r="C25" i="25"/>
  <c r="G43" i="1" l="1"/>
  <c r="C16" i="22"/>
  <c r="D23" i="21"/>
  <c r="C23" i="21"/>
  <c r="F31" i="20" l="1"/>
  <c r="E31" i="20"/>
  <c r="G19" i="20"/>
  <c r="F19" i="20"/>
  <c r="E19" i="20"/>
  <c r="G15" i="20"/>
  <c r="G31" i="20" s="1"/>
  <c r="F15" i="20"/>
  <c r="E15" i="20"/>
  <c r="E13" i="20" s="1"/>
  <c r="F13" i="20"/>
  <c r="G13" i="20" l="1"/>
  <c r="F56" i="18"/>
  <c r="B56" i="18"/>
  <c r="B55" i="18"/>
  <c r="F52" i="18"/>
  <c r="B52" i="18"/>
  <c r="B51" i="18"/>
  <c r="H47" i="18"/>
  <c r="G47" i="18"/>
  <c r="E47" i="18"/>
  <c r="H42" i="18"/>
  <c r="G42" i="18"/>
  <c r="E42" i="18"/>
  <c r="H26" i="18"/>
  <c r="G26" i="18"/>
  <c r="E26" i="18"/>
  <c r="H20" i="18"/>
  <c r="H46" i="18" s="1"/>
  <c r="G20" i="18"/>
  <c r="E20" i="18"/>
  <c r="H15" i="18"/>
  <c r="G15" i="18"/>
  <c r="E15" i="18"/>
  <c r="E13" i="18" l="1"/>
  <c r="E46" i="18"/>
  <c r="G13" i="18"/>
  <c r="F47" i="18"/>
  <c r="F35" i="18" s="1"/>
  <c r="F41" i="18"/>
  <c r="F37" i="18"/>
  <c r="F33" i="18"/>
  <c r="F29" i="18"/>
  <c r="F23" i="18"/>
  <c r="F17" i="18"/>
  <c r="F19" i="18"/>
  <c r="F44" i="18"/>
  <c r="F42" i="18" s="1"/>
  <c r="F38" i="18"/>
  <c r="F34" i="18"/>
  <c r="F18" i="18"/>
  <c r="F40" i="18"/>
  <c r="F36" i="18"/>
  <c r="F28" i="18"/>
  <c r="F22" i="18"/>
  <c r="F45" i="18"/>
  <c r="F39" i="18"/>
  <c r="F31" i="18"/>
  <c r="F25" i="18"/>
  <c r="F30" i="18"/>
  <c r="F24" i="18"/>
  <c r="H13" i="18"/>
  <c r="G46" i="18"/>
  <c r="G36" i="1" s="1"/>
  <c r="D13" i="24"/>
  <c r="G38" i="1" s="1"/>
  <c r="F20" i="18" l="1"/>
  <c r="F32" i="18"/>
  <c r="F26" i="18"/>
  <c r="F15" i="18"/>
  <c r="G25" i="1"/>
  <c r="G24" i="1"/>
  <c r="F46" i="18" l="1"/>
  <c r="F13" i="18"/>
  <c r="G21" i="1"/>
  <c r="G32" i="1" l="1"/>
  <c r="G29" i="1" l="1"/>
  <c r="G26" i="1" l="1"/>
  <c r="G18" i="1"/>
  <c r="F42" i="1" l="1"/>
  <c r="F40" i="1"/>
  <c r="F38" i="1"/>
  <c r="F37" i="1"/>
  <c r="F36" i="1"/>
  <c r="F32" i="1"/>
  <c r="F29" i="1"/>
  <c r="F26" i="1"/>
  <c r="F25" i="1"/>
  <c r="F24" i="1"/>
  <c r="F21" i="1"/>
  <c r="H21" i="1" s="1"/>
  <c r="F18" i="1"/>
  <c r="E42" i="1"/>
  <c r="E48" i="7"/>
  <c r="G37" i="1" l="1"/>
  <c r="D4" i="27" l="1"/>
  <c r="G45" i="1" l="1"/>
  <c r="D5" i="27" s="1"/>
  <c r="D6" i="27"/>
  <c r="F44" i="1" l="1"/>
  <c r="C4" i="27" s="1"/>
  <c r="C9" i="27"/>
  <c r="F30" i="1"/>
  <c r="F27" i="1"/>
  <c r="F11" i="1" s="1"/>
  <c r="H18" i="1"/>
  <c r="E22" i="1"/>
  <c r="G30" i="1"/>
  <c r="G27" i="1"/>
  <c r="G11" i="1" s="1"/>
  <c r="G23" i="1"/>
  <c r="G19" i="1"/>
  <c r="G16" i="1"/>
  <c r="E47" i="7"/>
  <c r="E44" i="7"/>
  <c r="E38" i="1" s="1"/>
  <c r="E38" i="7"/>
  <c r="E32" i="1" s="1"/>
  <c r="E35" i="7"/>
  <c r="E29" i="1" s="1"/>
  <c r="E27" i="1" s="1"/>
  <c r="E32" i="7"/>
  <c r="E26" i="1" s="1"/>
  <c r="E50" i="7"/>
  <c r="E44" i="1" s="1"/>
  <c r="E46" i="7"/>
  <c r="E40" i="1" s="1"/>
  <c r="F36" i="7"/>
  <c r="F22" i="7"/>
  <c r="E41" i="1" l="1"/>
  <c r="G14" i="1"/>
  <c r="H44" i="1"/>
  <c r="F4" i="27"/>
  <c r="E4" i="27"/>
  <c r="F19" i="1"/>
  <c r="F34" i="1"/>
  <c r="F23" i="1"/>
  <c r="F16" i="1"/>
  <c r="F33" i="7"/>
  <c r="G33" i="7"/>
  <c r="F40" i="7"/>
  <c r="F25" i="7"/>
  <c r="F29" i="7"/>
  <c r="E39" i="7"/>
  <c r="E33" i="1" s="1"/>
  <c r="E30" i="1" s="1"/>
  <c r="F14" i="1" l="1"/>
  <c r="F39" i="1" s="1"/>
  <c r="F20" i="7"/>
  <c r="F45" i="7" s="1"/>
  <c r="G36" i="7"/>
  <c r="G29" i="7"/>
  <c r="H33" i="7"/>
  <c r="E43" i="7"/>
  <c r="E37" i="1" s="1"/>
  <c r="G22" i="7"/>
  <c r="G40" i="7"/>
  <c r="H40" i="7"/>
  <c r="F43" i="1" l="1"/>
  <c r="C6" i="27" s="1"/>
  <c r="C7" i="27"/>
  <c r="C8" i="27"/>
  <c r="F49" i="7"/>
  <c r="F51" i="7" s="1"/>
  <c r="F45" i="1"/>
  <c r="H45" i="1" s="1"/>
  <c r="G25" i="7"/>
  <c r="G20" i="7" s="1"/>
  <c r="G45" i="7" s="1"/>
  <c r="G49" i="7" s="1"/>
  <c r="I33" i="7"/>
  <c r="J33" i="7"/>
  <c r="H29" i="7"/>
  <c r="I40" i="7"/>
  <c r="J40" i="7"/>
  <c r="H22" i="7"/>
  <c r="H36" i="7"/>
  <c r="E6" i="27" l="1"/>
  <c r="F6" i="27"/>
  <c r="H43" i="1"/>
  <c r="G51" i="7"/>
  <c r="H25" i="7"/>
  <c r="H20" i="7" s="1"/>
  <c r="E33" i="7"/>
  <c r="J36" i="7"/>
  <c r="I36" i="7"/>
  <c r="I22" i="7"/>
  <c r="J22" i="7"/>
  <c r="E42" i="7"/>
  <c r="I29" i="7"/>
  <c r="H45" i="7" l="1"/>
  <c r="H49" i="7" s="1"/>
  <c r="H51" i="7" s="1"/>
  <c r="E40" i="7"/>
  <c r="E36" i="1"/>
  <c r="E34" i="1" s="1"/>
  <c r="E36" i="7"/>
  <c r="E24" i="7"/>
  <c r="E31" i="7"/>
  <c r="E25" i="1" s="1"/>
  <c r="J29" i="7"/>
  <c r="E27" i="7"/>
  <c r="I25" i="7"/>
  <c r="E29" i="7" l="1"/>
  <c r="E23" i="1" s="1"/>
  <c r="E21" i="1"/>
  <c r="E22" i="7"/>
  <c r="E18" i="1"/>
  <c r="E16" i="1" s="1"/>
  <c r="I20" i="7"/>
  <c r="J25" i="7"/>
  <c r="J20" i="7" s="1"/>
  <c r="J45" i="7" s="1"/>
  <c r="E30" i="7"/>
  <c r="E25" i="7" s="1"/>
  <c r="I45" i="7" l="1"/>
  <c r="I49" i="7" s="1"/>
  <c r="I51" i="7" s="1"/>
  <c r="J49" i="7"/>
  <c r="J51" i="7" s="1"/>
  <c r="E24" i="1"/>
  <c r="E19" i="1" s="1"/>
  <c r="E14" i="1" s="1"/>
  <c r="E39" i="1" s="1"/>
  <c r="E20" i="7"/>
  <c r="E45" i="7" s="1"/>
  <c r="E49" i="7" l="1"/>
  <c r="E51" i="7" s="1"/>
  <c r="E43" i="1"/>
  <c r="E45" i="1" s="1"/>
  <c r="C5" i="27" s="1"/>
  <c r="G34" i="1"/>
  <c r="G39" i="1" s="1"/>
  <c r="H38" i="1"/>
  <c r="H32" i="1"/>
  <c r="H19" i="1"/>
  <c r="H22" i="1"/>
  <c r="H23" i="1"/>
  <c r="H25" i="1"/>
  <c r="H27" i="1"/>
  <c r="H30" i="1"/>
  <c r="H36" i="1"/>
  <c r="H37" i="1"/>
  <c r="H16" i="1"/>
  <c r="F5" i="27" l="1"/>
  <c r="E5" i="27"/>
  <c r="D8" i="27"/>
  <c r="D7" i="27"/>
  <c r="G40" i="1"/>
  <c r="H39" i="1"/>
  <c r="H29" i="1"/>
  <c r="H40" i="1" l="1"/>
  <c r="D9" i="27"/>
  <c r="F7" i="27"/>
  <c r="E7" i="27"/>
  <c r="F8" i="27"/>
  <c r="E8" i="27"/>
  <c r="H26" i="1"/>
  <c r="H24" i="1"/>
  <c r="H14" i="1" l="1"/>
  <c r="H34" i="1" l="1"/>
</calcChain>
</file>

<file path=xl/sharedStrings.xml><?xml version="1.0" encoding="utf-8"?>
<sst xmlns="http://schemas.openxmlformats.org/spreadsheetml/2006/main" count="5657" uniqueCount="582">
  <si>
    <t>№
п. п.</t>
  </si>
  <si>
    <t>Наименование показателей</t>
  </si>
  <si>
    <t>Единица измерения</t>
  </si>
  <si>
    <t>I</t>
  </si>
  <si>
    <t>тыс. тенге</t>
  </si>
  <si>
    <t>1.1.</t>
  </si>
  <si>
    <t>Затраты на оплату труда всего,</t>
  </si>
  <si>
    <t>в том числе:</t>
  </si>
  <si>
    <t>2.1.</t>
  </si>
  <si>
    <t>тенге</t>
  </si>
  <si>
    <t>численность</t>
  </si>
  <si>
    <t>человек</t>
  </si>
  <si>
    <t>2.2.</t>
  </si>
  <si>
    <t>Амортизация основных средств и нематериальных активов</t>
  </si>
  <si>
    <t>4.1.</t>
  </si>
  <si>
    <t>5.1.</t>
  </si>
  <si>
    <t>II</t>
  </si>
  <si>
    <t>Расходы периода, всего</t>
  </si>
  <si>
    <t>Общецеховые расходы</t>
  </si>
  <si>
    <t>Общезаводские расходы</t>
  </si>
  <si>
    <t>6.3.</t>
  </si>
  <si>
    <t>6.4.</t>
  </si>
  <si>
    <t>Налоговые платежи</t>
  </si>
  <si>
    <t>III</t>
  </si>
  <si>
    <t>Всего затрат</t>
  </si>
  <si>
    <t>IV</t>
  </si>
  <si>
    <t>Прибыль</t>
  </si>
  <si>
    <t>V</t>
  </si>
  <si>
    <t>Всего доходов</t>
  </si>
  <si>
    <t>VI</t>
  </si>
  <si>
    <t>VII</t>
  </si>
  <si>
    <t>Тариф</t>
  </si>
  <si>
    <t>откл,
%</t>
  </si>
  <si>
    <t>Причины отклонений</t>
  </si>
  <si>
    <t>при условии отсутствия конкурентного подъездного пути</t>
  </si>
  <si>
    <t>Финансовый директор АО "Костанйские минералы":</t>
  </si>
  <si>
    <t>Отчёт подготовил:</t>
  </si>
  <si>
    <t>Начальник ПЭО АО "Костанайские минералы":</t>
  </si>
  <si>
    <t>Зайцева Ю. А.</t>
  </si>
  <si>
    <t>Отчёт об исполнении тарифной сметы на услуги по предоставлению подъездного пути для проезда подвижного состава</t>
  </si>
  <si>
    <t xml:space="preserve">Переодичность : годовая </t>
  </si>
  <si>
    <t>Орумбаев И.Н.</t>
  </si>
  <si>
    <t>Акционерное общество  "Костанайские минералы"</t>
  </si>
  <si>
    <t>Выводимые данные:</t>
  </si>
  <si>
    <t>БУ (данные бухгалтерского учета)</t>
  </si>
  <si>
    <t>Отбор:</t>
  </si>
  <si>
    <t>Период</t>
  </si>
  <si>
    <t>Документ</t>
  </si>
  <si>
    <t>Аналитика Дт</t>
  </si>
  <si>
    <t>Аналитика Кт</t>
  </si>
  <si>
    <t>Дебет</t>
  </si>
  <si>
    <t>Кредит</t>
  </si>
  <si>
    <t>Общий оборот</t>
  </si>
  <si>
    <t>Текущее сальдо</t>
  </si>
  <si>
    <t>Счет</t>
  </si>
  <si>
    <t>Сальдо на начало</t>
  </si>
  <si>
    <t/>
  </si>
  <si>
    <t>Д</t>
  </si>
  <si>
    <t>Обороты за период и сальдо на конец</t>
  </si>
  <si>
    <t>ЦЗ Ремонт и содержание УПП ст.Фабричная ГТК
АСБЕСТ
Социальный налог</t>
  </si>
  <si>
    <t>Ж.д.путь №19 ст.Фабричная от стр.56-путь 19-стр.45 протяж. 880м. [000014523]</t>
  </si>
  <si>
    <t>Ж.д.путь ст.Фабричная от стр.16-18-46-54 протяж. 412м.  [000014546]</t>
  </si>
  <si>
    <t>Весы вагонные ВД-30-2-8 (15678)</t>
  </si>
  <si>
    <t>Здание поста ЭЦ ст.Фабричная  [А-000009361]</t>
  </si>
  <si>
    <t>Помещение ЭЦ ст.Фабричная  [63]</t>
  </si>
  <si>
    <t>Стрелочный перевод ст.Фабричная СП50 (протяж.60м) (15516)</t>
  </si>
  <si>
    <t>Стрелочный перевод склады ОМТС СП54 (протяж.60м) (15597)</t>
  </si>
  <si>
    <t>Регистратор PHANTOM ECO для 8A в комплекте с ПО  (18313)</t>
  </si>
  <si>
    <t>Ж.д.перегон Джетыгара--Фабричная от стр.1-29-31-47  протяж. 5210м. [000014567]</t>
  </si>
  <si>
    <t>ЦЗ Ремонт и содержание УПП ст.Фабричная ГТК
АСБЕСТ
Амортизация ОС</t>
  </si>
  <si>
    <t>ЦЗ Ремонт и содержание УПП ст.Фабричная ГТК
Услуги внутр. (ГТК Неэлектрифицированный ж.д. транспорт на ремонт и содержание УПП ст.Фабричная)</t>
  </si>
  <si>
    <t>ЦЗ Неэлектрифицированный ж.д. транспорт ГТК
АСБЕСТ
&lt;...&gt;</t>
  </si>
  <si>
    <t>ЦЗ Ремонт и содержание УПП ст.Фабричная ГТК
Услуги внутр. (ГТК УММ на ремонт и содержание УПП ст.Фабричная)</t>
  </si>
  <si>
    <t>ЦЗ УММ ГТК
АСБЕСТ
&lt;...&gt;</t>
  </si>
  <si>
    <t>Подразделения Равно "ЦЗ Ремонт и содержание УПП ст.Фабричная ГТК" И Статьи затрат В группе из списка "Спецодежда и средства защ..."</t>
  </si>
  <si>
    <t>ЦЗ Ремонт и содержание УПП ст.Фабричная ГТК
АСБЕСТ
Спецодежда и средства защиты</t>
  </si>
  <si>
    <t>Обувь валяная с резиновым низом</t>
  </si>
  <si>
    <t>Подшлемник  трикотажный</t>
  </si>
  <si>
    <t>Белье нательное утепленное (фуфайка, кальсоны)</t>
  </si>
  <si>
    <t>Наушники защитные</t>
  </si>
  <si>
    <t>Жилет сигнальный со светоотраж. лентой и карманом</t>
  </si>
  <si>
    <t>Костюм КМ-лайт</t>
  </si>
  <si>
    <t>Ботинки раб.с усиленн.подноском комбинир.</t>
  </si>
  <si>
    <t>Плащ прорезиненный</t>
  </si>
  <si>
    <t>Сапоги керзов.</t>
  </si>
  <si>
    <t>Костюм мужской зимний (куртка, брюки)</t>
  </si>
  <si>
    <t>Каски строительные</t>
  </si>
  <si>
    <t xml:space="preserve">Тарифная смета </t>
  </si>
  <si>
    <t>общецеховых расходов железнодорожного цеха</t>
  </si>
  <si>
    <t>Всего по железно-дорожному цеху</t>
  </si>
  <si>
    <t>АО "КМ"</t>
  </si>
  <si>
    <t>на услуги
ТОО "КГП"</t>
  </si>
  <si>
    <t>Затраты на производство товаров и предоставление услуг*, всего</t>
  </si>
  <si>
    <t>материальные затраты всего,</t>
  </si>
  <si>
    <t>в том числе</t>
  </si>
  <si>
    <t>материалы</t>
  </si>
  <si>
    <t>1.2.</t>
  </si>
  <si>
    <t>топливо</t>
  </si>
  <si>
    <t>1.3.</t>
  </si>
  <si>
    <t>электроэнергия</t>
  </si>
  <si>
    <t>заработная плата</t>
  </si>
  <si>
    <t>социальный налог, социальные отчисления, фонд медицинского страхования</t>
  </si>
  <si>
    <t>Оплата работ услуг</t>
  </si>
  <si>
    <t>В том числе:</t>
  </si>
  <si>
    <t>коммунальные услуги</t>
  </si>
  <si>
    <t>4.2.</t>
  </si>
  <si>
    <t>ремонтно строительные услуги</t>
  </si>
  <si>
    <t>4.3.</t>
  </si>
  <si>
    <t>Обязат. страхование работника от несч. случ. при исп. им труд. обязанностей</t>
  </si>
  <si>
    <t>4.4.</t>
  </si>
  <si>
    <t>Услуги по техобслуживанию системы охранного видеонаблюдения</t>
  </si>
  <si>
    <t>4.5.</t>
  </si>
  <si>
    <t>4.6.</t>
  </si>
  <si>
    <t>4.7.</t>
  </si>
  <si>
    <t>4.8.</t>
  </si>
  <si>
    <t>4.9.</t>
  </si>
  <si>
    <t>4.10.</t>
  </si>
  <si>
    <t>4.11.</t>
  </si>
  <si>
    <t>4.12.</t>
  </si>
  <si>
    <t>Обслуживание протипожарной сигнализации и систем пожаротушения</t>
  </si>
  <si>
    <t>4.13.</t>
  </si>
  <si>
    <t>Услуги по химчистке и стирке спецодежды</t>
  </si>
  <si>
    <t>Услуги по зарядке огнетушителей</t>
  </si>
  <si>
    <t>Оказание услуг ВПО</t>
  </si>
  <si>
    <t>Прочие затраты всего,</t>
  </si>
  <si>
    <t>Грузооборот</t>
  </si>
  <si>
    <t>тыс. тонн</t>
  </si>
  <si>
    <t>ИТОГО:</t>
  </si>
  <si>
    <t>Группировки</t>
  </si>
  <si>
    <t>Итого</t>
  </si>
  <si>
    <t>Остатки по счетам на начало</t>
  </si>
  <si>
    <t>Обороты по статьям бюджета</t>
  </si>
  <si>
    <t>Сырье и материалы</t>
  </si>
  <si>
    <t>Услуги производственного характера</t>
  </si>
  <si>
    <t>Ремонтно-строительные услуги</t>
  </si>
  <si>
    <t>Услуги по ремонту оборудования</t>
  </si>
  <si>
    <t>Обслуживание противопожарной сигнализации и систем пожаротушения</t>
  </si>
  <si>
    <t>Услуги по охране территории</t>
  </si>
  <si>
    <t>Услуги по размещению ТБО и промышленных отходов на полигоне (складирование мусора)</t>
  </si>
  <si>
    <t>Услуги профдезинфекции</t>
  </si>
  <si>
    <t>Оказание услуг ВПО 3000</t>
  </si>
  <si>
    <t>Топливо</t>
  </si>
  <si>
    <t>Прочий вид топлива</t>
  </si>
  <si>
    <t>Керосин</t>
  </si>
  <si>
    <t>Кокс</t>
  </si>
  <si>
    <t>Бензин</t>
  </si>
  <si>
    <t>Дизтопливо</t>
  </si>
  <si>
    <t>Электроэнергия</t>
  </si>
  <si>
    <t>ФОТ</t>
  </si>
  <si>
    <t>Амортизация</t>
  </si>
  <si>
    <t>Налоги и отчисления в бюджет и фонды</t>
  </si>
  <si>
    <t>Социальные отчисления</t>
  </si>
  <si>
    <t>Социальный налог</t>
  </si>
  <si>
    <t>Отчисления в ПФ</t>
  </si>
  <si>
    <t>Отчисления ОСМС</t>
  </si>
  <si>
    <t>Прочие производственные расходы</t>
  </si>
  <si>
    <t>Спец.молоко</t>
  </si>
  <si>
    <t>Остатки по счетам на конец</t>
  </si>
  <si>
    <t>ЦЗ Ремонт и содержание УПП ст.Фабричная ГТК
АСБЕСТ
Заработная плата производственная</t>
  </si>
  <si>
    <t xml:space="preserve">    Медосмотр</t>
  </si>
  <si>
    <t xml:space="preserve">    Спецодежда</t>
  </si>
  <si>
    <t xml:space="preserve"> АО "КМ"</t>
  </si>
  <si>
    <t xml:space="preserve">Охрана труда и техники безопасности </t>
  </si>
  <si>
    <t>Фактическая смета затрат общецеховых расходов</t>
  </si>
  <si>
    <t xml:space="preserve">    Коммунальные услуги</t>
  </si>
  <si>
    <t xml:space="preserve">    Услуги по страхованию</t>
  </si>
  <si>
    <r>
      <rPr>
        <b/>
        <i/>
        <sz val="8"/>
        <rFont val="Arial"/>
        <family val="2"/>
        <charset val="204"/>
      </rPr>
      <t>Примечание</t>
    </r>
    <r>
      <rPr>
        <i/>
        <sz val="8"/>
        <rFont val="Arial"/>
        <family val="2"/>
        <charset val="204"/>
      </rPr>
      <t>: отчет сформирован в 1С УПП АО "Костанайские минералы"</t>
    </r>
  </si>
  <si>
    <t>Финансовый директор</t>
  </si>
  <si>
    <t>АО "Костанайские минералы"</t>
  </si>
  <si>
    <t xml:space="preserve">Начальник ПЭО </t>
  </si>
  <si>
    <t>Зайцева Ю.А.</t>
  </si>
  <si>
    <t xml:space="preserve">Фактическая тарифная смета </t>
  </si>
  <si>
    <t>Всего по комбинату</t>
  </si>
  <si>
    <t>Затраты на оплату труда административного персонала всего,</t>
  </si>
  <si>
    <t>содержание пожарной части</t>
  </si>
  <si>
    <t>-//-</t>
  </si>
  <si>
    <t>амортизация основных средств и нематериальных активов</t>
  </si>
  <si>
    <t>услуги сторонних организаций</t>
  </si>
  <si>
    <t>6.4.1.</t>
  </si>
  <si>
    <t>аудиторские, консалтинговые и информационные услуги</t>
  </si>
  <si>
    <t>6.4.2.</t>
  </si>
  <si>
    <t>услуги банка</t>
  </si>
  <si>
    <t>6.4.3.</t>
  </si>
  <si>
    <t>6.5.</t>
  </si>
  <si>
    <t>командировочные расходы</t>
  </si>
  <si>
    <t>6.6.</t>
  </si>
  <si>
    <t>представительские расходы</t>
  </si>
  <si>
    <t>6.7.</t>
  </si>
  <si>
    <t>налоги</t>
  </si>
  <si>
    <t>тыс. ткм</t>
  </si>
  <si>
    <t>общезаводских расходов АО "Костанайские минералы"</t>
  </si>
  <si>
    <t>на услуги
АО "КМ"</t>
  </si>
  <si>
    <t>тыс.тенге</t>
  </si>
  <si>
    <t>Отчет по затратам на оплату труда административного персонала</t>
  </si>
  <si>
    <t>месяц</t>
  </si>
  <si>
    <t>сумма начисленной заработной платы</t>
  </si>
  <si>
    <t>социальный налог, социальные отчисления, ОСМС</t>
  </si>
  <si>
    <t xml:space="preserve">подтверждающий документ </t>
  </si>
  <si>
    <t>январь</t>
  </si>
  <si>
    <t>справка о начисленной заработной плате и налогам за январь</t>
  </si>
  <si>
    <t>февраль</t>
  </si>
  <si>
    <t>справка о начисленной заработной плате и налогам за февраль</t>
  </si>
  <si>
    <t>март</t>
  </si>
  <si>
    <t>справка о начисленной заработной плате и налогам за март</t>
  </si>
  <si>
    <t xml:space="preserve">апрель </t>
  </si>
  <si>
    <t>справка о начисленной заработной плате и налогам за апрель</t>
  </si>
  <si>
    <t>май</t>
  </si>
  <si>
    <t>справка о начисленной заработной плате и налогам за май</t>
  </si>
  <si>
    <t>июнь</t>
  </si>
  <si>
    <t>справка о начисленной заработной плате и налогам за июнь</t>
  </si>
  <si>
    <t>июль</t>
  </si>
  <si>
    <t>справка о начисленной заработной плате и налогам за июль</t>
  </si>
  <si>
    <t>август</t>
  </si>
  <si>
    <t>справка о начисленной заработной плате и налогам за август</t>
  </si>
  <si>
    <t>сентябрь</t>
  </si>
  <si>
    <t>справка о начисленной заработной плате и налогам за сентябрь</t>
  </si>
  <si>
    <t>октябрь</t>
  </si>
  <si>
    <t>справка о начисленной заработной плате и налогам за октябрь</t>
  </si>
  <si>
    <t>ноябрь</t>
  </si>
  <si>
    <t>справка о начисленной заработной плате и налогам за ноябрь</t>
  </si>
  <si>
    <t>декабрь</t>
  </si>
  <si>
    <t>справка о начисленной заработной плате и налогам за декабрь</t>
  </si>
  <si>
    <t>Фактическая смета затрат на содержание пожарной части</t>
  </si>
  <si>
    <t xml:space="preserve">      Обслуживание противопожарной сигнализации и систем пожаротушения</t>
  </si>
  <si>
    <t xml:space="preserve">      Коммунальные услуги</t>
  </si>
  <si>
    <t>Обязательное страхование работника от несчастных случаев при исполнении трудовых обязанностей</t>
  </si>
  <si>
    <t>Страхование ГПО владельцев транспортных средств</t>
  </si>
  <si>
    <t>Медосмотр</t>
  </si>
  <si>
    <t>Технический осмотр транспортных средств</t>
  </si>
  <si>
    <t>№
 п/п</t>
  </si>
  <si>
    <t>Стоимость основных средств
 на участке ж.д. пути, тенге</t>
  </si>
  <si>
    <t>Ставка налога, 
%</t>
  </si>
  <si>
    <t xml:space="preserve">Финансовый директор </t>
  </si>
  <si>
    <t>АО «Костанайские минералы»</t>
  </si>
  <si>
    <t>Начальник ПЭО</t>
  </si>
  <si>
    <t>Отчет по объемам услуг по предоставлению подъездного пути</t>
  </si>
  <si>
    <t>кол-во,
вагоно*км</t>
  </si>
  <si>
    <t>тариф,
тенге</t>
  </si>
  <si>
    <t>сумма,
тенге</t>
  </si>
  <si>
    <t>подтверждающий документ</t>
  </si>
  <si>
    <t>электронная счет фактура</t>
  </si>
  <si>
    <t>апрель</t>
  </si>
  <si>
    <t>ИТОГО</t>
  </si>
  <si>
    <t>2021 год</t>
  </si>
  <si>
    <t>2022 год</t>
  </si>
  <si>
    <t>2023 год</t>
  </si>
  <si>
    <t>2024 год</t>
  </si>
  <si>
    <t>2025 год</t>
  </si>
  <si>
    <t>средняя заработная плата</t>
  </si>
  <si>
    <t>социальные отчисления</t>
  </si>
  <si>
    <t>2.3.</t>
  </si>
  <si>
    <t>ОСМС</t>
  </si>
  <si>
    <t>5.2.</t>
  </si>
  <si>
    <t>транспортные услуги</t>
  </si>
  <si>
    <t>затраты по охране труда и технике безопасности</t>
  </si>
  <si>
    <t>затраты на соц.выплаты</t>
  </si>
  <si>
    <t>Объем оказанных услуг (в натуральном выражении)</t>
  </si>
  <si>
    <t>VIII</t>
  </si>
  <si>
    <t>за весь период реализации проекта</t>
  </si>
  <si>
    <t>в том числе по годам</t>
  </si>
  <si>
    <t>Приложение к приказу Департамента Комитета по регулированию</t>
  </si>
  <si>
    <t>естественных монополий  Министерства национальной экономики</t>
  </si>
  <si>
    <t>Республики Казахстан по Костанайской области</t>
  </si>
  <si>
    <r>
      <t xml:space="preserve">от </t>
    </r>
    <r>
      <rPr>
        <u/>
        <sz val="10"/>
        <color theme="1"/>
        <rFont val="Times New Roman"/>
        <family val="1"/>
        <charset val="204"/>
      </rPr>
      <t xml:space="preserve"> 06 </t>
    </r>
    <r>
      <rPr>
        <sz val="10"/>
        <color theme="1"/>
        <rFont val="Times New Roman"/>
        <family val="1"/>
        <charset val="204"/>
      </rPr>
      <t xml:space="preserve"> января 2021 года № </t>
    </r>
    <r>
      <rPr>
        <u/>
        <sz val="10"/>
        <color theme="1"/>
        <rFont val="Times New Roman"/>
        <family val="1"/>
        <charset val="204"/>
      </rPr>
      <t xml:space="preserve"> 07-ОД .</t>
    </r>
  </si>
  <si>
    <t>Тарифная смета  АО "Костанайские минералы"</t>
  </si>
  <si>
    <t>на оказание услуг по предоставлению подъездного пути</t>
  </si>
  <si>
    <t>для проезда подвижного состава при условии отсутствия конкурентного подъездного пути</t>
  </si>
  <si>
    <t>на 2021-2025 годы</t>
  </si>
  <si>
    <t>Затраты на производство товаров и предоставление услуг, всего</t>
  </si>
  <si>
    <t xml:space="preserve">Амортизация </t>
  </si>
  <si>
    <t>Необоснованно полученный доход</t>
  </si>
  <si>
    <t xml:space="preserve">вагоно*км
</t>
  </si>
  <si>
    <t>тенге/вагоно-км</t>
  </si>
  <si>
    <t>ЦЗ Ремонт и содержание УПП ст.Фабричная ГТК
АСБЕСТ
Шпала деревянная на переукладку</t>
  </si>
  <si>
    <t>Шпалы пропитанные антисептиком ЭЛЕМСЕПТ
ПЖДТ == Служба постоянных путей</t>
  </si>
  <si>
    <t>ЦЗ Ремонт и содержание УПП ст.Фабричная ГТК
АСБЕСТ
Верхнее строение пути</t>
  </si>
  <si>
    <t>ЦЗ Ремонт и содержание УПП ст.Фабричная ГТК
АСБЕСТ
Изделия РМЗ</t>
  </si>
  <si>
    <t>Накладка 2Р-65                                     
ПЖДТ == Служба постоянных путей</t>
  </si>
  <si>
    <t>Болт М 27  L=270                  
ПЖДТ == Служба постоянных путей</t>
  </si>
  <si>
    <t>ЦЗ Ремонт и содержание УПП ст.Фабричная ГТК
АСБЕСТ
Стрелочные переводы и их комплектующие</t>
  </si>
  <si>
    <t>Крестовина Р-65 1/9  к СП пр. 2434                              
ПЖДТ == Служба постоянных путей</t>
  </si>
  <si>
    <t>ЦЗ Ремонт и содержание УПП ст.Фабричная ГТК
АСБЕСТ
Рельсы Р-65</t>
  </si>
  <si>
    <t>Рельс рамный прямой Р-65 1/9 с кривым остряком L-8300 мм правый к СП левому пр. 524     
ПЖДТ == Служба постоянных путей</t>
  </si>
  <si>
    <t>ЦЗ Ремонт и содержание УПП ст.Фабричная ГТК
АСБЕСТ
Изоляционный материал</t>
  </si>
  <si>
    <t>Представляет: субъект естественной монополии</t>
  </si>
  <si>
    <t>ЦЗ Ремонт и содержание УПП ст.Фабричная ГТК
АСБЕСТ
Медосмотр</t>
  </si>
  <si>
    <t>услуги по ремонту оборудования</t>
  </si>
  <si>
    <t>Обследование, ремонт кранов</t>
  </si>
  <si>
    <t>Орумбаев И. Н.</t>
  </si>
  <si>
    <t>Подразделения Равно "ЦЗ Ремонт и содержание УПП ст.Фабричная ГТК" И Статьи затрат В группе из списка "   ФОТ   (Расходы по зара..."</t>
  </si>
  <si>
    <t>Подразделения Равно "ЦЗ Ремонт и содержание УПП ст.Фабричная ГТК" И Статьи затрат В группе из списка "Социальный налог"</t>
  </si>
  <si>
    <t>Социальный налог (103101)
Налог (взносы): начислено / уплачено
Налоговый комитет</t>
  </si>
  <si>
    <t>Подразделения Равно "ЦЗ Ремонт и содержание УПП ст.Фабричная ГТК" И Статьи затрат В группе из списка "Социальные отчисления"</t>
  </si>
  <si>
    <t>ЦЗ Ремонт и содержание УПП ст.Фабричная ГТК
АСБЕСТ
Социальные отчисления</t>
  </si>
  <si>
    <t>Налог (взносы): начислено / уплачено
Байтышев Мырзабай Ташенович</t>
  </si>
  <si>
    <t>Налог (взносы): начислено / уплачено
Есжанов Рысбек Искакович</t>
  </si>
  <si>
    <t>Налог (взносы): начислено / уплачено
Борисов Федор Николаевич</t>
  </si>
  <si>
    <t>Налог (взносы): начислено / уплачено
Биятов Кайрат Жоламанович</t>
  </si>
  <si>
    <t>Налог (взносы): начислено / уплачено
Бачурин Юрий Петрович</t>
  </si>
  <si>
    <t>Подразделения Равно "ЦЗ Ремонт и содержание УПП ст.Фабричная ГТК" И Статьи затрат В группе из списка "Отчисления ОСМС"</t>
  </si>
  <si>
    <t>ЦЗ Ремонт и содержание УПП ст.Фабричная ГТК
АСБЕСТ
Отчисления ОСМС</t>
  </si>
  <si>
    <t>грузопере-возки,
тыс. тн.</t>
  </si>
  <si>
    <r>
      <rPr>
        <b/>
        <i/>
        <sz val="12"/>
        <rFont val="Times New Roman"/>
        <family val="1"/>
        <charset val="204"/>
      </rPr>
      <t>Примечание</t>
    </r>
    <r>
      <rPr>
        <i/>
        <sz val="12"/>
        <rFont val="Times New Roman"/>
        <family val="1"/>
        <charset val="204"/>
      </rPr>
      <t>: отчет сформирован в 1С УПП АО "Костанайские минералы"</t>
    </r>
  </si>
  <si>
    <t>согласно фактических затрат</t>
  </si>
  <si>
    <t>согласно фактического расхода материалов, в соответствии с заключенными договорами</t>
  </si>
  <si>
    <t>согласно фактически отработанному времени, утвержденных тарифных ставок, недостаточность затрат в тарифе</t>
  </si>
  <si>
    <t>согласно ставок социального налога</t>
  </si>
  <si>
    <t>согласно ставок медицинского страхования</t>
  </si>
  <si>
    <t>согласно фактических объемов выполненных работ</t>
  </si>
  <si>
    <t>согласно фактической численности производственного персонала, требований техники безопасности и заключенных договоров, в соотвествии с Коллективным договором</t>
  </si>
  <si>
    <t>распределение затрат производится в соотвествии с утвержденной Методикой ведения раздельного учета затрат</t>
  </si>
  <si>
    <t>согласно налоговых ставок</t>
  </si>
  <si>
    <t>согласно фактических затрат, заключеных договоров</t>
  </si>
  <si>
    <t>увеличение объемов оказываемых услуг</t>
  </si>
  <si>
    <t>Предусмотрено в тарифной смете за весь период реализации проекта 2021-2025 гг</t>
  </si>
  <si>
    <t>ед.измерения</t>
  </si>
  <si>
    <t>Предусмотрено в утвержденной тарифной смете</t>
  </si>
  <si>
    <t>Фактические показатели</t>
  </si>
  <si>
    <t>Отклонения</t>
  </si>
  <si>
    <t xml:space="preserve"> +/-</t>
  </si>
  <si>
    <t xml:space="preserve"> %</t>
  </si>
  <si>
    <t>Объем перевозимых грузов</t>
  </si>
  <si>
    <t>Доход от оказания регулируемой услуги</t>
  </si>
  <si>
    <t>Затраты на регулируемую услугу</t>
  </si>
  <si>
    <t>Себестомость</t>
  </si>
  <si>
    <t>Финансовый результат</t>
  </si>
  <si>
    <t>вагон*км</t>
  </si>
  <si>
    <t>тенге/вагон*км</t>
  </si>
  <si>
    <t>за 2022 год</t>
  </si>
  <si>
    <t>Предусмотрено
в утверждённой
тарифной смете на 2022 год</t>
  </si>
  <si>
    <r>
      <t xml:space="preserve">от </t>
    </r>
    <r>
      <rPr>
        <u/>
        <sz val="10"/>
        <color theme="1"/>
        <rFont val="Times New Roman"/>
        <family val="1"/>
        <charset val="204"/>
      </rPr>
      <t xml:space="preserve"> 25 </t>
    </r>
    <r>
      <rPr>
        <sz val="10"/>
        <color theme="1"/>
        <rFont val="Times New Roman"/>
        <family val="1"/>
        <charset val="204"/>
      </rPr>
      <t xml:space="preserve"> апреля 2022 года № </t>
    </r>
    <r>
      <rPr>
        <u/>
        <sz val="10"/>
        <color theme="1"/>
        <rFont val="Times New Roman"/>
        <family val="1"/>
        <charset val="204"/>
      </rPr>
      <t xml:space="preserve"> 100-ОД .</t>
    </r>
  </si>
  <si>
    <t>"Приложение к приказу Департамента Комитета по регулированию</t>
  </si>
  <si>
    <t>Снижение дохода в связи с самостоятельным снижением тарифа на один год</t>
  </si>
  <si>
    <t>Фактически
сложившиеся
показатели
тарифной сметы за 2022 год</t>
  </si>
  <si>
    <t>Карточка счета 8310 за 2022 г.</t>
  </si>
  <si>
    <t>Подразделения Равно "ЦЗ Ремонт и содержание УПП ст.Фабричная ГТК" И Статьи затрат В группе из списка "   Сырье и материалы  201..."</t>
  </si>
  <si>
    <t>31.01.2022</t>
  </si>
  <si>
    <t>Требование-накладная 00000000227 от 31.01.2022 21:17:28
Списаны ТМЦ</t>
  </si>
  <si>
    <t xml:space="preserve">Стяжка б 10
ПЖДТ == Служба постоянных путей                   </t>
  </si>
  <si>
    <t xml:space="preserve"> </t>
  </si>
  <si>
    <t xml:space="preserve">Изоляция стыковая                                 
ПЖДТ == Служба постоянных путей                   </t>
  </si>
  <si>
    <t xml:space="preserve">Втулка грибковая
ПЖДТ == Служба постоянных путей                   </t>
  </si>
  <si>
    <t xml:space="preserve">Стяжка L=1080
ПЖДТ == Служба постоянных путей                   </t>
  </si>
  <si>
    <t xml:space="preserve">Изоляция боковая
ПЖДТ == Служба постоянных путей                   </t>
  </si>
  <si>
    <t xml:space="preserve">Втулка на стяжки воротниковая
ПЖДТ == Служба постоянных путей                   </t>
  </si>
  <si>
    <t xml:space="preserve">Стяжка  L= 560
ПЖДТ == Служба постоянных путей                   </t>
  </si>
  <si>
    <t xml:space="preserve">Клин правый . левый                                
ПЖДТ == Служба постоянных путей                   </t>
  </si>
  <si>
    <t>28.02.2022</t>
  </si>
  <si>
    <t>Требование-накладная 00000000321 от 28.02.2022 21:18:06
Списаны ТМЦ</t>
  </si>
  <si>
    <t xml:space="preserve">Клин разгонщика Р-25 левый
ПЖДТ == Служба постоянных путей                   </t>
  </si>
  <si>
    <t xml:space="preserve">Клин разгонщика Р-25 правый
ПЖДТ == Служба постоянных путей                   </t>
  </si>
  <si>
    <t xml:space="preserve">Костыль 16 х 16 х 165
ПЖДТ == Служба постоянных путей                   </t>
  </si>
  <si>
    <t xml:space="preserve">Подкладка Д-65
ПЖДТ == Служба постоянных путей                   </t>
  </si>
  <si>
    <t xml:space="preserve">Накладка 2Р-65                                     
ПЖДТ == Служба постоянных путей                   </t>
  </si>
  <si>
    <t xml:space="preserve">Рельсы Р-65 Т-1 L= 12,5 м
ПЖДТ == Служба постоянных путей                   </t>
  </si>
  <si>
    <t>Корректировка стоимости списания товаров 00000000004 от 28.02.2022 23:59:59
Списаны ТМЦ</t>
  </si>
  <si>
    <t>31.03.2022</t>
  </si>
  <si>
    <t>Требование-накладная 00000000780 от 31.03.2022 21:19:31
Списаны ТМЦ</t>
  </si>
  <si>
    <t xml:space="preserve">Стеклотекстолит СТЭФ-1 В=4
ПЖДТ == Служба постоянных путей                   </t>
  </si>
  <si>
    <t xml:space="preserve">Стеклотекстолит СТЭФ-1 В=6
ПЖДТ == Служба постоянных путей                   </t>
  </si>
  <si>
    <t xml:space="preserve">Болт М 27  L=270                  
ПЖДТ == Служба постоянных путей                   </t>
  </si>
  <si>
    <t xml:space="preserve">Болт М 27 L=450
ПЖДТ == Служба постоянных путей                   </t>
  </si>
  <si>
    <t xml:space="preserve">Болт М-27х 505
ПЖДТ == Служба постоянных путей                   </t>
  </si>
  <si>
    <t xml:space="preserve">Гайка М 27                                        
ПЖДТ == Служба постоянных путей                   </t>
  </si>
  <si>
    <t xml:space="preserve">Шайба d 60 х d 28 х 4
ПЖДТ == Служба постоянных путей                   </t>
  </si>
  <si>
    <t xml:space="preserve">Втулка изоляционная
ПЖДТ == Служба постоянных путей                   </t>
  </si>
  <si>
    <t xml:space="preserve">Болт стыковой М 27*160 в сборе с гайкой, шайбой                            
ПЖДТ == Служба постоянных путей                   </t>
  </si>
  <si>
    <t>ЦЗ Ремонт и содержание УПП ст.Фабричная ГТК
АСБЕСТ
Металлоизделия</t>
  </si>
  <si>
    <t xml:space="preserve">Шайба пружинная М 22                          
ПЖДТ == Служба постоянных путей                   </t>
  </si>
  <si>
    <t>30.04.2022</t>
  </si>
  <si>
    <t>Требование-накладная 00000000822 от 30.04.2022 21:20:02
Списаны ТМЦ</t>
  </si>
  <si>
    <t>31.05.2022</t>
  </si>
  <si>
    <t>Требование-накладная 00000001173 от 31.05.2022 21:21:26
Списаны ТМЦ</t>
  </si>
  <si>
    <t xml:space="preserve">Болт закладной М22 х 175 в сборе с гайкой, шайбой          
ПЖДТ == Служба постоянных путей                   </t>
  </si>
  <si>
    <t xml:space="preserve">Болт клемный М 22х75 в сборе с гайкой и шайбой
ПЖДТ == Служба постоянных путей                   </t>
  </si>
  <si>
    <t xml:space="preserve">Шпалы пропитанные антисептиком ЭЛЕМСЕПТ
ПЖДТ == Служба постоянных путей                   </t>
  </si>
  <si>
    <t xml:space="preserve">Боковая изоляция                      
ПЖДТ == Служба постоянных путей                   </t>
  </si>
  <si>
    <t xml:space="preserve">Стыковая изоляция
ПЖДТ == Служба постоянных путей                   </t>
  </si>
  <si>
    <t>30.06.2022</t>
  </si>
  <si>
    <t>Требование-накладная 00000001458 от 30.06.2022 21:22:26
Списаны ТМЦ</t>
  </si>
  <si>
    <t>ЦЗ Ремонт и содержание УПП ст.Фабричная ГТК
АСБЕСТ
Шпальный брус на текущий ремонт</t>
  </si>
  <si>
    <t>Брус шпальный комплект                            
ПЖДТ == Служба постоянных путей</t>
  </si>
  <si>
    <t>26.07.2022</t>
  </si>
  <si>
    <t>Требование-накладная 00000001559 от 26.07.2022 11:45:29
Списаны ТМЦ</t>
  </si>
  <si>
    <t>31.07.2022</t>
  </si>
  <si>
    <t>31.08.2022</t>
  </si>
  <si>
    <t>Требование-накладная 00000001827 от 31.08.2022 11:46:05
Списаны ТМЦ</t>
  </si>
  <si>
    <t xml:space="preserve">Болт М 27 L=425 Lобщ.=450
ПЖДТ == Служба постоянных путей                   </t>
  </si>
  <si>
    <t xml:space="preserve">Болт М 27x450 L =480
ПЖДТ == Служба постоянных путей                   </t>
  </si>
  <si>
    <t xml:space="preserve">Шайба ф60хф27х5
ПЖДТ == Служба постоянных путей                   </t>
  </si>
  <si>
    <t>Корректировка стоимости списания товаров 00000000016 от 31.08.2022 23:59:59
Списаны ТМЦ</t>
  </si>
  <si>
    <t>30.09.2022</t>
  </si>
  <si>
    <t>Требование-накладная 00000002077 от 30.09.2022 23:59:58
Списаны ТМЦ</t>
  </si>
  <si>
    <t>31.10.2022</t>
  </si>
  <si>
    <t>Требование-накладная 00000002346 от 31.10.2022 16:14:19
Списаны ТМЦ</t>
  </si>
  <si>
    <t xml:space="preserve">Болт М 27 L=270 Lобщ.=300
ПЖДТ == Служба постоянных путей                   </t>
  </si>
  <si>
    <t xml:space="preserve">Болт М 27 L = 320
ПЖДТ == Служба постоянных путей                   </t>
  </si>
  <si>
    <t>25.11.2022</t>
  </si>
  <si>
    <t>Требование-накладная 00000002574 от 25.11.2022 11:40:44
Списаны ТМЦ</t>
  </si>
  <si>
    <t>30.11.2022</t>
  </si>
  <si>
    <t>ЦЗ Ремонт и содержание УПП ст.Фабричная ГТК
АСБЕСТ
Прочие</t>
  </si>
  <si>
    <t xml:space="preserve">Втулка воротниковая
ПЖДТ == Служба постоянных путей                   </t>
  </si>
  <si>
    <t>Подразделения Равно "ЦЗ Ремонт и содержание УПП ст.Фабричная ГТК" И Статьи затрат В группе из списка "   Амортизация           ..."</t>
  </si>
  <si>
    <t>Амортизация ОС 00000000001 от 31.01.2022 23:59:59
Начислена амортизация</t>
  </si>
  <si>
    <t>Амортизация ОС 00000000003 от 28.02.2022 23:59:59
Начислена амортизация</t>
  </si>
  <si>
    <t>Амортизация ОС 00000000005 от 31.03.2022 23:59:59
Начислена амортизация</t>
  </si>
  <si>
    <t>Амортизация ОС 00000000007 от 30.04.2022 23:59:59
Начислена амортизация</t>
  </si>
  <si>
    <t>Амортизация ОС 00000000009 от 31.05.2022 23:59:59
Начислена амортизация</t>
  </si>
  <si>
    <t>Амортизация ОС 00000000011 от 30.06.2022 23:59:59
Начислена амортизация</t>
  </si>
  <si>
    <t>Амортизация ОС 00000000013 от 31.07.2022 23:59:59
Начислена амортизация</t>
  </si>
  <si>
    <t>Амортизация ОС 00000000015 от 31.08.2022 23:59:59
Начислена амортизация</t>
  </si>
  <si>
    <t>Амортизация ОС 00000000017 от 30.09.2022 23:59:59
Начислена амортизация</t>
  </si>
  <si>
    <t>Амортизация ОС 00000000019 от 31.10.2022 23:59:59
Начислена амортизация</t>
  </si>
  <si>
    <t>Амортизация ОС 00000000021 от 30.11.2022 23:59:59
Начислена амортизация</t>
  </si>
  <si>
    <t>31.12.2022</t>
  </si>
  <si>
    <t>Амортизация ОС 00000000023 от 31.12.2022 23:59:59
Начислена амортизация</t>
  </si>
  <si>
    <t>согласно амортизационных ставок. За счет амортизационных отчислений, согласно утвержденной инвест. программы  произведен кап.ремонт стрелочного перевода станция Фабричная СП 50 - 1 единица, на сумму 18 784,82 тыс.тнг.</t>
  </si>
  <si>
    <t>Карточка счета 8410 за 2022 г.</t>
  </si>
  <si>
    <t>Подразделения Равно "ЦЗ Ремонт и содержание УПП ст.Фабричная ГТК" И Статьи затрат В группе из списка "Услуги внутр. (ГТК Неэлек..."</t>
  </si>
  <si>
    <t>Отчет производства за смену 00000000140 от 28.02.2022 23:59:59
Оказание услуг собственным подразделениям</t>
  </si>
  <si>
    <t>Отчет производства за смену 00000000236 от 31.03.2022 23:59:59
Оказание услуг собственным подразделениям</t>
  </si>
  <si>
    <t>Отчет производства за смену 00000000446 от 31.05.2022 23:59:59
Оказание услуг собственным подразделениям</t>
  </si>
  <si>
    <t>Отчет производства за смену 00000000825 от 31.08.2022 23:59:59
Оказание услуг собственным подразделениям</t>
  </si>
  <si>
    <t>Отчет производства за смену 00000000942 от 30.09.2022 23:59:59
Оказание услуг собственным подразделениям</t>
  </si>
  <si>
    <t>Отчет производства за смену 00000001096 от 31.10.2022 23:59:59
Оказание услуг собственным подразделениям</t>
  </si>
  <si>
    <t>Отчет производства за смену 00000001188 от 30.11.2022 23:59:59
Оказание услуг собственным подразделениям</t>
  </si>
  <si>
    <t>Отчет производства за смену 00000001272 от 31.12.2022 23:59:59
Оказание услуг собственным подразделениям</t>
  </si>
  <si>
    <t>Статьи затрат В группе из списка "Услуги внутр. (ГТК УММ на..."</t>
  </si>
  <si>
    <t>Отчет производства за смену 00000000138 от 28.02.2022 23:59:59
Оказание услуг собственным подразделениям</t>
  </si>
  <si>
    <t>Отчет производства за смену 00000000231 от 31.03.2022 23:59:59
Оказание услуг собственным подразделениям</t>
  </si>
  <si>
    <t>Отчет производства за смену 00000000340 от 30.04.2022 23:59:59
Оказание услуг собственным подразделениям</t>
  </si>
  <si>
    <t>Отчет производства за смену 00000000444 от 31.05.2022 23:59:59
Оказание услуг собственным подразделениям</t>
  </si>
  <si>
    <t>Отчет производства за смену 00000000568 от 30.06.2022 23:59:59
Оказание услуг собственным подразделениям</t>
  </si>
  <si>
    <t>Отчет производства за смену 00000000711 от 31.07.2022 23:59:59
Оказание услуг собственным подразделениям</t>
  </si>
  <si>
    <t>Отчет производства за смену 00000000823 от 31.08.2022 23:59:59
Оказание услуг собственным подразделениям</t>
  </si>
  <si>
    <t>Отчет производства за смену 00000000940 от 30.09.2022 23:59:59
Оказание услуг собственным подразделениям</t>
  </si>
  <si>
    <t>Отчет производства за смену 00000001094 от 31.10.2022 23:59:59
Оказание услуг собственным подразделениям</t>
  </si>
  <si>
    <t>Отчет производства за смену 00000001190 от 30.11.2022 23:59:59
Оказание услуг собственным подразделениям</t>
  </si>
  <si>
    <t>Отчет производства за смену 00000001283 от 31.12.2022 23:59:59
Оказание услуг собственным подразделениям</t>
  </si>
  <si>
    <t>Подразделения Равно "ЦЗ Ремонт и содержание УПП ст.Фабричная ГТК" И Статьи затрат В группе из списка "Медосмотр"</t>
  </si>
  <si>
    <t>17.06.2022</t>
  </si>
  <si>
    <t>Поступление ТМЗ и услуг 00000004597 от 17.06.2022 8:00:00
Медицинский осмотр работников</t>
  </si>
  <si>
    <t>Медецинский центр A dam ТОО
02-1-13/2022/760 от 27.06.2022г</t>
  </si>
  <si>
    <t>19.10.2022</t>
  </si>
  <si>
    <t>Поступление ТМЗ и услуг 00000008697 от 19.10.2022 8:00:00
Периодический медицинский осмотр работников</t>
  </si>
  <si>
    <t>Медицинский университет Караганды НАО
№ 02-1-13/2022/1048 от 13.06.2022г</t>
  </si>
  <si>
    <t>Подразделения Равно "ЦЗ Ремонт и содержание УПП ст.Фабричная ГТК" И Номенклатурные группы В группе из списка "АСБЕСТ" И Статьи затрат В группе из списка "Спец.молоко"</t>
  </si>
  <si>
    <t>Поступление ТМЗ и услуг 00000001712 от 28.02.2022 8:00:00
Молоко по спец. талонам</t>
  </si>
  <si>
    <t>ЦЗ Ремонт и содержание УПП ст.Фабричная ГТК
АСБЕСТ
Спец.молоко</t>
  </si>
  <si>
    <t>Дамдi  ТОО 
№02-1-13/2022/33 от 11.01.2022г (спец.молоко QR)</t>
  </si>
  <si>
    <t>Поступление ТМЗ и услуг 00000002561 от 31.03.2022 8:00:00
Молоко по спец. талонам</t>
  </si>
  <si>
    <t>Поступление ТМЗ и услуг 00000003454 от 30.04.2022 8:00:00
Молоко по спец. талонам</t>
  </si>
  <si>
    <t>Поступление ТМЗ и услуг 00000003982 от 31.05.2022 8:00:00
Молоко по спец. талонам</t>
  </si>
  <si>
    <t>Поступление ТМЗ и услуг 00000004876 от 30.06.2022 8:00:00
Молоко по спец. талонам</t>
  </si>
  <si>
    <t>Поступление ТМЗ и услуг 00000005821 от 31.07.2022 8:00:00
Молоко по спец. талонам</t>
  </si>
  <si>
    <t>Поступление ТМЗ и услуг 00000006690 от 31.08.2022 8:00:00
Молоко по спец. талонам</t>
  </si>
  <si>
    <t>Поступление ТМЗ и услуг 00000007757 от 30.09.2022 8:00:00
Молоко по спец. талонам</t>
  </si>
  <si>
    <t>Дамдi  ТОО 
№02-1-13/2022/1172 от 05.07.2022г (спец.молоко)</t>
  </si>
  <si>
    <t>Поступление ТМЗ и услуг 00000008648 от 31.10.2022 8:00:00
Молоко по спец. талонам</t>
  </si>
  <si>
    <t>Поступление ТМЗ и услуг 00000009652 от 30.11.2022 8:00:00
Молоко по спец. талонам</t>
  </si>
  <si>
    <t>30.12.2022</t>
  </si>
  <si>
    <t>Поступление ТМЗ и услуг 00000010543 от 30.12.2022 8:00:00
Молоко по спец. талонам</t>
  </si>
  <si>
    <t>Передача материалов в эксплуатацию 00OT-000102 от 10.01.2022 13:41:16
Погашение стоимости</t>
  </si>
  <si>
    <t>Передача материалов в эксплуатацию 00OT-000131 от 13.01.2022 14:18:12
Погашение стоимости</t>
  </si>
  <si>
    <t>Передача материалов в эксплуатацию 00OT-000435 от 04.02.2022 10:44:25
Погашение стоимости</t>
  </si>
  <si>
    <t xml:space="preserve">Очки защитные </t>
  </si>
  <si>
    <t>Передача материалов в эксплуатацию 00OT-000570 от 14.02.2022 8:22:49
Погашение стоимости</t>
  </si>
  <si>
    <t>Передача материалов в эксплуатацию 00OT-000948 от 28.02.2022 13:31:01
Погашение стоимости</t>
  </si>
  <si>
    <t>Передача материалов в эксплуатацию 00OT-000949 от 28.02.2022 13:34:41
Погашение стоимости</t>
  </si>
  <si>
    <t>Корректировка стоимости списания товаров 00000000004 от 28.02.2022 23:59:59
Погашение стоимости</t>
  </si>
  <si>
    <t>Передача материалов в эксплуатацию 00OT-001027 от 05.03.2022 9:51:42
Погашение стоимости</t>
  </si>
  <si>
    <t>Передача материалов в эксплуатацию 00OT-001159 от 11.03.2022 10:23:17
Погашение стоимости</t>
  </si>
  <si>
    <t>Передача материалов в эксплуатацию 00OT-001196 от 16.03.2022 8:23:02
Погашение стоимости</t>
  </si>
  <si>
    <t>Передача материалов в эксплуатацию 00OT-001508 от 01.04.2022 13:53:42
Погашение стоимости</t>
  </si>
  <si>
    <t>Передача материалов в эксплуатацию 00OT-001527 от 04.04.2022 8:25:56
Погашение стоимости</t>
  </si>
  <si>
    <t>Передача материалов в эксплуатацию 00OT-001528 от 04.04.2022 8:53:31
Погашение стоимости</t>
  </si>
  <si>
    <t xml:space="preserve">Костюм КМ-лайт </t>
  </si>
  <si>
    <t>Отражение зарплаты в регл учете 00000000203 от 31.01.2022 23:59:59</t>
  </si>
  <si>
    <t>Сдельный наряд на выполненные работы 00000000009 от 31.01.2022 23:59:59
Сдельная зарплата</t>
  </si>
  <si>
    <t>Отражение зарплаты в регл учете 00000000398 от 28.02.2022 23:59:59</t>
  </si>
  <si>
    <t>Сдельный наряд на выполненные работы 00000000060 от 28.02.2022 23:34:06
Сдельная зарплата</t>
  </si>
  <si>
    <t>Отражение зарплаты в регл учете 00000000557 от 31.03.2022 23:59:59</t>
  </si>
  <si>
    <t>Сдельный наряд на выполненные работы 00000000124 от 31.03.2022 23:59:59
Сдельная зарплата</t>
  </si>
  <si>
    <t>Отражение зарплаты в регл учете 00000000928 от 30.04.2022 23:59:59</t>
  </si>
  <si>
    <t>Сдельный наряд на выполненные работы 00000000177 от 30.04.2022 23:59:59
Сдельная зарплата</t>
  </si>
  <si>
    <t>Отражение зарплаты в регл учете 00000001194 от 31.05.2022 23:59:59</t>
  </si>
  <si>
    <t>Сдельный наряд на выполненные работы 00000000242 от 31.05.2022 23:59:59
Сдельная зарплата</t>
  </si>
  <si>
    <t>Отражение зарплаты в регл учете 00000001458 от 30.06.2022 23:59:59</t>
  </si>
  <si>
    <t>Сдельный наряд на выполненные работы 00000000286 от 30.06.2022 23:59:59
Сдельная зарплата</t>
  </si>
  <si>
    <t>Отражение зарплаты в регл учете 00000001802 от 31.07.2022 23:59:59</t>
  </si>
  <si>
    <t>Сдельный наряд на выполненные работы 00000000326 от 31.07.2022 23:59:59
Сдельная зарплата</t>
  </si>
  <si>
    <t>Отражение зарплаты в регл учете 00000002059 от 31.08.2022 23:59:59</t>
  </si>
  <si>
    <t>Отражение зарплаты в регл учете 00000002064 от 31.08.2022 23:59:59</t>
  </si>
  <si>
    <t>Сдельный наряд на выполненные работы 00000000407 от 31.08.2022 23:59:59
Сдельная зарплата</t>
  </si>
  <si>
    <t>Отражение зарплаты в регл учете 00000002174 от 30.09.2022 23:59:59</t>
  </si>
  <si>
    <t>Отражение зарплаты в регл учете 00000002179 от 30.09.2022 23:59:59</t>
  </si>
  <si>
    <t>Сдельный наряд на выполненные работы 00000000449 от 30.09.2022 23:59:59
Сдельная зарплата</t>
  </si>
  <si>
    <t>Отражение зарплаты в регл учете 00000002598 от 31.10.2022 23:59:59</t>
  </si>
  <si>
    <t>Отражение зарплаты в регл учете 00000002603 от 31.10.2022 23:59:59</t>
  </si>
  <si>
    <t>Сдельный наряд на выполненные работы 00000000497 от 31.10.2022 23:59:59
Сдельная зарплата</t>
  </si>
  <si>
    <t>Отражение зарплаты в регл учете 00000002829 от 30.11.2022 23:59:59</t>
  </si>
  <si>
    <t>Отражение зарплаты в регл учете 00000002834 от 30.11.2022 23:59:59</t>
  </si>
  <si>
    <t>Сдельный наряд на выполненные работы 00000000577 от 30.11.2022 23:59:59
Сдельная зарплата</t>
  </si>
  <si>
    <t>Сдельный наряд на выполненные работы 00000000594 от 30.12.2022 23:59:59
Сдельная зарплата</t>
  </si>
  <si>
    <t>Отражение зарплаты в регл учете 00000002973 от 31.12.2022 23:59:59</t>
  </si>
  <si>
    <t>Отражение зарплаты в регл учете 00000000203 от 31.01.2022 23:59:59
Бачурин Юрий Петрович</t>
  </si>
  <si>
    <t>Отражение зарплаты в регл учете 00000000203 от 31.01.2022 23:59:59
Биятов Кайрат Жоламанович</t>
  </si>
  <si>
    <t>Отражение зарплаты в регл учете 00000000203 от 31.01.2022 23:59:59
Байтышев Мырзабай Ташенович</t>
  </si>
  <si>
    <t>Отражение зарплаты в регл учете 00000000203 от 31.01.2022 23:59:59
Есжанов Рысбек Искакович</t>
  </si>
  <si>
    <t>Отражение зарплаты в регл учете 00000000203 от 31.01.2022 23:59:59
Борисов Федор Николаевич</t>
  </si>
  <si>
    <t>Отражение зарплаты в регл учете 00000000398 от 28.02.2022 23:59:59
Есжанов Рысбек Искакович</t>
  </si>
  <si>
    <t>Отражение зарплаты в регл учете 00000000398 от 28.02.2022 23:59:59
Байтышев Мырзабай Ташенович</t>
  </si>
  <si>
    <t>Отражение зарплаты в регл учете 00000000398 от 28.02.2022 23:59:59
Борисов Федор Николаевич</t>
  </si>
  <si>
    <t>Отражение зарплаты в регл учете 00000000398 от 28.02.2022 23:59:59
Биятов Кайрат Жоламанович</t>
  </si>
  <si>
    <t>Отражение зарплаты в регл учете 00000000398 от 28.02.2022 23:59:59
Бачурин Юрий Петрович</t>
  </si>
  <si>
    <t>Отражение зарплаты в регл учете 00000000557 от 31.03.2022 23:59:59
Есжанов Рысбек Искакович</t>
  </si>
  <si>
    <t>Отражение зарплаты в регл учете 00000000557 от 31.03.2022 23:59:59
Байтышев Мырзабай Ташенович</t>
  </si>
  <si>
    <t>Отражение зарплаты в регл учете 00000000557 от 31.03.2022 23:59:59
Борисов Федор Николаевич</t>
  </si>
  <si>
    <t>Отражение зарплаты в регл учете 00000000557 от 31.03.2022 23:59:59
Биятов Кайрат Жоламанович</t>
  </si>
  <si>
    <t>Отражение зарплаты в регл учете 00000000557 от 31.03.2022 23:59:59
Бачурин Юрий Петрович</t>
  </si>
  <si>
    <t>Отражение зарплаты в регл учете 00000000928 от 30.04.2022 23:59:59
Есжанов Рысбек Искакович</t>
  </si>
  <si>
    <t>Отражение зарплаты в регл учете 00000000928 от 30.04.2022 23:59:59
Байтышев Мырзабай Ташенович</t>
  </si>
  <si>
    <t>Отражение зарплаты в регл учете 00000000928 от 30.04.2022 23:59:59 
Есжанов Рысбек Искакович</t>
  </si>
  <si>
    <t>Отражение зарплаты в регл учете 00000000928 от 30.04.2022 23:59:59
Бачурин Юрий Петрович</t>
  </si>
  <si>
    <t>Отражение зарплаты в регл учете 00000000928 от 30.04.2022 23:59:59
Биятов Кайрат Жоламанович</t>
  </si>
  <si>
    <t>Отражение зарплаты в регл учете 00000000928 от 30.04.2022 23:59:59
Борисов Федор Николаевич</t>
  </si>
  <si>
    <t>Отражение зарплаты в регл учете 00000001194 от 31.05.2022 23:59:59
Байтышев Мырзабай Ташенович</t>
  </si>
  <si>
    <t>Отражение зарплаты в регл учете 00000001194 от 31.05.2022 23:59:59
Есжанов Рысбек Искакович</t>
  </si>
  <si>
    <t>Отражение зарплаты в регл учете 00000001194 от 31.05.2022 23:59:59
Борисов Федор Николаевич</t>
  </si>
  <si>
    <t>Отражение зарплаты в регл учете 00000001194 от 31.05.2022 23:59:59
Биятов Кайрат Жоламанович</t>
  </si>
  <si>
    <t>Отражение зарплаты в регл учете 00000001194 от 31.05.2022 23:59:59
Бачурин Юрий Петрович</t>
  </si>
  <si>
    <t>Отражение зарплаты в регл учете 00000001458 от 30.06.2022 23:59:59
Деденев Владимир Александрович</t>
  </si>
  <si>
    <t>Отражение зарплаты в регл учете 00000001458 от 30.06.2022 23:59:59
Байтышев Мырзабай Ташенович</t>
  </si>
  <si>
    <t>Отражение зарплаты в регл учете 00000001458 от 30.06.2022 23:59:59
Бачурин Юрий Петрович</t>
  </si>
  <si>
    <t>Отражение зарплаты в регл учете 00000001458 от 30.06.2022 23:59:59
Есжанов Рысбек Искакович</t>
  </si>
  <si>
    <t>Отражение зарплаты в регл учете 00000001458 от 30.06.2022 23:59:59
Борисов Федор Николаевич</t>
  </si>
  <si>
    <t>Отражение зарплаты в регл учете 00000001458 от 30.06.2022 23:59:59
Биятов Кайрат Жоламанович</t>
  </si>
  <si>
    <t>Отражение зарплаты в регл учете 00000001802 от 31.07.2022 23:59:59
Есенкельдин Дияс Жаксылыкович</t>
  </si>
  <si>
    <t>Отражение зарплаты в регл учете 00000001802 от 31.07.2022 23:59:59
Деденев Владимир Александрович</t>
  </si>
  <si>
    <t>Отражение зарплаты в регл учете 00000001802 от 31.07.2022 23:59:59
Бачурин Юрий Петрович</t>
  </si>
  <si>
    <t>Отражение зарплаты в регл учете 00000001802 от 31.07.2022 23:59:59
Байтышев Мырзабай Ташенович</t>
  </si>
  <si>
    <t>Отражение зарплаты в регл учете 00000001802 от 31.07.2022 23:59:59
Борисов Федор Николаевич</t>
  </si>
  <si>
    <t>Отражение зарплаты в регл учете 00000001802 от 31.07.2022 23:59:59
Биятов Кайрат Жоламанович</t>
  </si>
  <si>
    <t>Отражение зарплаты в регл учете 00000002059 от 31.08.2022 23:59:59
Деденев Владимир Александрович</t>
  </si>
  <si>
    <t>Отражение зарплаты в регл учете 00000002059 от 31.08.2022 23:59:59
Есжанов Рысбек Искакович</t>
  </si>
  <si>
    <t>Отражение зарплаты в регл учете 00000002059 от 31.08.2022 23:59:59
Байтышев Мырзабай Ташенович</t>
  </si>
  <si>
    <t>Отражение зарплаты в регл учете 00000002059 от 31.08.2022 23:59:59
Биятов Кайрат Жоламанович</t>
  </si>
  <si>
    <t>Отражение зарплаты в регл учете 00000002059 от 31.08.2022 23:59:59
Бачурин Юрий Петрович</t>
  </si>
  <si>
    <t>Отражение зарплаты в регл учете 00000002059 от 31.08.2022 23:59:59
Борисов Федор Николаевич</t>
  </si>
  <si>
    <t>Отражение зарплаты в регл учете 00000002064 от 31.08.2022 23:59:59
Борисов Федор Николаевич</t>
  </si>
  <si>
    <t>Отражение зарплаты в регл учете 00000002174 от 30.09.2022 23:59:59
Есжанов Рысбек Искаковия</t>
  </si>
  <si>
    <t>Отражение зарплаты в регл учете 00000002174 от 30.09.2022 23:59:59
Байтышев Мырзабай Ташенович</t>
  </si>
  <si>
    <t>Отражение зарплаты в регл учете 00000002174 от 30.09.2022 23:59:59
Биятов Кайрат Жоламанович</t>
  </si>
  <si>
    <t>Отражение зарплаты в регл учете 00000002174 от 30.09.2022 23:59:59
Бачурин Юрий Петрович</t>
  </si>
  <si>
    <t>Отражение зарплаты в регл учете 00000002179 от 30.09.2022 23:59:59
Борисов Федор Николаевич</t>
  </si>
  <si>
    <t>Отражение зарплаты в регл учете 00000002598 от 31.10.2022 23:59:59
Деденев Владимир Александрович</t>
  </si>
  <si>
    <t>Отражение зарплаты в регл учете 00000002598 от 31.10.2022 23:59:59
Есжанов Рысбек Искакович</t>
  </si>
  <si>
    <t>Отражение зарплаты в регл учете 00000002598 от 31.10.2022 23:59:59
Байтышев Мырзабай Ташенович</t>
  </si>
  <si>
    <t>Отражение зарплаты в регл учете 00000002598 от 31.10.2022 23:59:59
Биятов Кайрат Жоламанович</t>
  </si>
  <si>
    <t>Отражение зарплаты в регл учете 00000002598 от 31.10.2022 23:59:59
Бачурин Юрий Петрович</t>
  </si>
  <si>
    <t>Отражение зарплаты в регл учете 00000002603 от 31.10.2022 23:59:59
Борисов Федор Николаевич</t>
  </si>
  <si>
    <t>Отражение зарплаты в регл учете 00000002829 от 30.11.2022 23:59:59
Есжанов Рысбек Искакович</t>
  </si>
  <si>
    <t>Отражение зарплаты в регл учете 00000002829 от 30.11.2022 23:59:59
Деденев Владимир Александрович</t>
  </si>
  <si>
    <t>Отражение зарплаты в регл учете 00000002829 от 30.11.2022 23:59:59
Байтышев Мырзабай Ташенович</t>
  </si>
  <si>
    <t>Отражение зарплаты в регл учете 00000002829 от 30.11.2022 23:59:59
Биятов Кайрат Жоламанович</t>
  </si>
  <si>
    <t>Отражение зарплаты в регл учете 00000002829 от 30.11.2022 23:59:59
Бачурин Юрий Петрович</t>
  </si>
  <si>
    <t>Отражение зарплаты в регл учете 00000002834 от 30.11.2022 23:59:59
Борисов Федор Николаевич</t>
  </si>
  <si>
    <t>Отражение зарплаты в регл учете 00000002973 от 31.12.2022 23:59:59
Биятов Кайрат Жоламанович</t>
  </si>
  <si>
    <t>Отражение зарплаты в регл учете 00000002973 от 31.12.2022 23:59:59
Есжанов Рысбек Искакович</t>
  </si>
  <si>
    <t>Отражение зарплаты в регл учете 00000002973 от 31.12.2022 23:59:59
Байтышев Мырзабай Ташенович</t>
  </si>
  <si>
    <t>Отражение зарплаты в регл учете 00000002973 от 31.12.2022 23:59:59
Бачурин Юрий Петрович</t>
  </si>
  <si>
    <t>Отражение зарплаты в регл учете 00000002973 от 31.12.2022 23:59:59
Борисов Федор Николаевич</t>
  </si>
  <si>
    <t>Налог (взносы): начислено / уплачено
Деденев Владимир Александрович</t>
  </si>
  <si>
    <t>Расчет имущественного налога на 2022 год</t>
  </si>
  <si>
    <t>Сумма налога за 2022 год, 
тенге</t>
  </si>
  <si>
    <t>АО "Костанайские минералы" за 2022 год</t>
  </si>
  <si>
    <t>Оказание услуг по обследованию техн.состояния строит.констр,экспертиза пром.безопастн.зданий АО"КМ"</t>
  </si>
  <si>
    <t>4.14.</t>
  </si>
  <si>
    <t>за  2022  год</t>
  </si>
  <si>
    <t>за период с 01.01.2022 года по 31.12.2022 года</t>
  </si>
  <si>
    <t>увеличение объемов оказываемых услуг на 42 633,51 вагоно/км</t>
  </si>
  <si>
    <t>с 1.05.2022 года тариф снижен сроком на один год 691,15 тенге, ранее дейстовал долгосрочный тариф 697,97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</si>
</sst>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#,##0_р_."/>
    <numFmt numFmtId="165" formatCode="#,##0.00_р_."/>
    <numFmt numFmtId="166" formatCode="0.0%"/>
    <numFmt numFmtId="167" formatCode="#,##0.000_р_."/>
    <numFmt numFmtId="168" formatCode="#,##0.0"/>
    <numFmt numFmtId="169" formatCode="#,##0.0_р_."/>
    <numFmt numFmtId="170" formatCode="#,##0.00\ _₽"/>
    <numFmt numFmtId="171" formatCode="#,##0.0000000"/>
    <numFmt numFmtId="172" formatCode="0.0000000"/>
    <numFmt numFmtId="173" formatCode="0.0"/>
    <numFmt numFmtId="174" formatCode="#,##0.000"/>
  </numFmts>
  <fonts count="45" x14ac:knownFonts="1">
    <font>
      <sz val="12"/>
      <color theme="1"/>
      <name val="Times New Roman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u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2"/>
      <color theme="1"/>
      <name val="Times New Roman"/>
      <family val="1"/>
      <charset val="204"/>
    </font>
    <font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CC085"/>
      </left>
      <right/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/>
      <right/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/>
      <right/>
      <top/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0" fontId="9" fillId="0" borderId="0"/>
    <xf numFmtId="0" fontId="10" fillId="0" borderId="0"/>
    <xf numFmtId="0" fontId="13" fillId="0" borderId="0"/>
    <xf numFmtId="0" fontId="9" fillId="0" borderId="0"/>
    <xf numFmtId="0" fontId="22" fillId="0" borderId="0"/>
    <xf numFmtId="0" fontId="22" fillId="0" borderId="0"/>
  </cellStyleXfs>
  <cellXfs count="334">
    <xf numFmtId="0" fontId="0" fillId="0" borderId="0" xfId="0"/>
    <xf numFmtId="0" fontId="3" fillId="0" borderId="0" xfId="0" applyFont="1"/>
    <xf numFmtId="0" fontId="3" fillId="0" borderId="0" xfId="0" applyFont="1" applyFill="1"/>
    <xf numFmtId="164" fontId="3" fillId="0" borderId="0" xfId="0" applyNumberFormat="1" applyFont="1"/>
    <xf numFmtId="0" fontId="2" fillId="0" borderId="0" xfId="0" applyFont="1"/>
    <xf numFmtId="0" fontId="7" fillId="0" borderId="0" xfId="0" applyFont="1" applyBorder="1" applyAlignment="1">
      <alignment horizontal="center"/>
    </xf>
    <xf numFmtId="0" fontId="8" fillId="0" borderId="0" xfId="0" applyFont="1"/>
    <xf numFmtId="164" fontId="2" fillId="0" borderId="0" xfId="0" applyNumberFormat="1" applyFo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2" fillId="0" borderId="0" xfId="0" applyFont="1"/>
    <xf numFmtId="0" fontId="15" fillId="0" borderId="0" xfId="0" applyFont="1"/>
    <xf numFmtId="164" fontId="15" fillId="0" borderId="0" xfId="0" applyNumberFormat="1" applyFont="1"/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20" fillId="3" borderId="26" xfId="0" applyFont="1" applyFill="1" applyBorder="1" applyAlignment="1">
      <alignment horizontal="center" vertical="top"/>
    </xf>
    <xf numFmtId="0" fontId="20" fillId="3" borderId="23" xfId="0" applyFont="1" applyFill="1" applyBorder="1" applyAlignment="1">
      <alignment horizontal="right" vertical="top" wrapText="1"/>
    </xf>
    <xf numFmtId="0" fontId="20" fillId="3" borderId="16" xfId="0" applyFont="1" applyFill="1" applyBorder="1" applyAlignment="1">
      <alignment horizontal="center" vertical="top"/>
    </xf>
    <xf numFmtId="2" fontId="20" fillId="3" borderId="27" xfId="0" applyNumberFormat="1" applyFont="1" applyFill="1" applyBorder="1" applyAlignment="1">
      <alignment horizontal="right" vertical="top" wrapText="1"/>
    </xf>
    <xf numFmtId="0" fontId="20" fillId="0" borderId="19" xfId="0" applyFont="1" applyBorder="1" applyAlignment="1">
      <alignment horizontal="left" vertical="top"/>
    </xf>
    <xf numFmtId="0" fontId="20" fillId="0" borderId="19" xfId="0" applyFont="1" applyBorder="1" applyAlignment="1">
      <alignment horizontal="left" vertical="top" wrapText="1"/>
    </xf>
    <xf numFmtId="1" fontId="20" fillId="0" borderId="19" xfId="0" applyNumberFormat="1" applyFont="1" applyBorder="1" applyAlignment="1">
      <alignment horizontal="left" vertical="top"/>
    </xf>
    <xf numFmtId="0" fontId="20" fillId="0" borderId="26" xfId="0" applyFont="1" applyBorder="1" applyAlignment="1">
      <alignment horizontal="center" vertical="top"/>
    </xf>
    <xf numFmtId="0" fontId="20" fillId="0" borderId="16" xfId="0" applyFont="1" applyBorder="1" applyAlignment="1">
      <alignment horizontal="center" vertical="top"/>
    </xf>
    <xf numFmtId="0" fontId="20" fillId="0" borderId="27" xfId="0" applyFont="1" applyBorder="1" applyAlignment="1">
      <alignment horizontal="right" vertical="top" wrapText="1"/>
    </xf>
    <xf numFmtId="4" fontId="0" fillId="0" borderId="0" xfId="0" applyNumberFormat="1"/>
    <xf numFmtId="4" fontId="20" fillId="3" borderId="23" xfId="0" applyNumberFormat="1" applyFont="1" applyFill="1" applyBorder="1" applyAlignment="1">
      <alignment horizontal="right" vertical="top" wrapText="1"/>
    </xf>
    <xf numFmtId="0" fontId="7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3" fontId="3" fillId="0" borderId="0" xfId="0" applyNumberFormat="1" applyFont="1"/>
    <xf numFmtId="169" fontId="5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7" fillId="0" borderId="0" xfId="0" applyFont="1"/>
    <xf numFmtId="0" fontId="24" fillId="0" borderId="11" xfId="5" applyNumberFormat="1" applyFont="1" applyBorder="1" applyAlignment="1">
      <alignment horizontal="left" vertical="top" wrapText="1"/>
    </xf>
    <xf numFmtId="4" fontId="22" fillId="0" borderId="11" xfId="5" applyNumberFormat="1" applyFont="1" applyBorder="1" applyAlignment="1">
      <alignment horizontal="right" vertical="top" wrapText="1"/>
    </xf>
    <xf numFmtId="0" fontId="24" fillId="0" borderId="11" xfId="5" applyNumberFormat="1" applyFont="1" applyBorder="1" applyAlignment="1">
      <alignment horizontal="left" vertical="top" wrapText="1" indent="1"/>
    </xf>
    <xf numFmtId="0" fontId="22" fillId="0" borderId="11" xfId="5" applyNumberFormat="1" applyFont="1" applyBorder="1" applyAlignment="1">
      <alignment horizontal="left" vertical="top" wrapText="1" indent="2"/>
    </xf>
    <xf numFmtId="0" fontId="22" fillId="0" borderId="11" xfId="5" applyNumberFormat="1" applyFont="1" applyBorder="1" applyAlignment="1">
      <alignment horizontal="left" vertical="top" wrapText="1" indent="1"/>
    </xf>
    <xf numFmtId="4" fontId="25" fillId="0" borderId="0" xfId="0" applyNumberFormat="1" applyFont="1"/>
    <xf numFmtId="0" fontId="26" fillId="0" borderId="11" xfId="5" applyNumberFormat="1" applyFont="1" applyBorder="1" applyAlignment="1">
      <alignment horizontal="left" vertical="top" wrapText="1"/>
    </xf>
    <xf numFmtId="0" fontId="22" fillId="0" borderId="11" xfId="5" applyNumberFormat="1" applyFont="1" applyBorder="1" applyAlignment="1">
      <alignment vertical="top" wrapText="1"/>
    </xf>
    <xf numFmtId="0" fontId="5" fillId="0" borderId="3" xfId="0" applyFont="1" applyBorder="1" applyAlignment="1">
      <alignment horizontal="center" vertical="center" wrapText="1"/>
    </xf>
    <xf numFmtId="0" fontId="26" fillId="0" borderId="11" xfId="5" applyNumberFormat="1" applyFont="1" applyBorder="1" applyAlignment="1">
      <alignment horizontal="left" vertical="top" wrapText="1" indent="1"/>
    </xf>
    <xf numFmtId="4" fontId="26" fillId="0" borderId="0" xfId="5" applyNumberFormat="1" applyFont="1" applyFill="1" applyBorder="1" applyAlignment="1">
      <alignment horizontal="right" vertical="top" wrapText="1"/>
    </xf>
    <xf numFmtId="0" fontId="0" fillId="0" borderId="0" xfId="0" applyBorder="1"/>
    <xf numFmtId="4" fontId="25" fillId="0" borderId="0" xfId="0" applyNumberFormat="1" applyFont="1" applyBorder="1"/>
    <xf numFmtId="4" fontId="26" fillId="0" borderId="0" xfId="5" applyNumberFormat="1" applyFont="1" applyBorder="1" applyAlignment="1">
      <alignment horizontal="right" vertical="top" wrapText="1"/>
    </xf>
    <xf numFmtId="4" fontId="22" fillId="0" borderId="0" xfId="5" applyNumberFormat="1" applyFont="1" applyFill="1" applyBorder="1" applyAlignment="1">
      <alignment horizontal="right" vertical="top" wrapText="1"/>
    </xf>
    <xf numFmtId="0" fontId="23" fillId="0" borderId="10" xfId="5" applyFont="1" applyBorder="1" applyAlignment="1">
      <alignment horizontal="left"/>
    </xf>
    <xf numFmtId="0" fontId="23" fillId="0" borderId="35" xfId="5" applyNumberFormat="1" applyFont="1" applyBorder="1" applyAlignment="1">
      <alignment horizontal="center" vertical="center"/>
    </xf>
    <xf numFmtId="0" fontId="18" fillId="0" borderId="29" xfId="5" applyNumberFormat="1" applyFont="1" applyBorder="1" applyAlignment="1">
      <alignment horizontal="center" vertical="center"/>
    </xf>
    <xf numFmtId="0" fontId="22" fillId="0" borderId="28" xfId="5" applyFont="1" applyBorder="1" applyAlignment="1">
      <alignment horizontal="left"/>
    </xf>
    <xf numFmtId="0" fontId="23" fillId="0" borderId="36" xfId="5" applyFont="1" applyBorder="1" applyAlignment="1">
      <alignment horizontal="left"/>
    </xf>
    <xf numFmtId="0" fontId="23" fillId="0" borderId="12" xfId="5" applyFont="1" applyBorder="1" applyAlignment="1">
      <alignment horizontal="left"/>
    </xf>
    <xf numFmtId="0" fontId="22" fillId="0" borderId="38" xfId="5" applyFont="1" applyBorder="1" applyAlignment="1">
      <alignment horizontal="left"/>
    </xf>
    <xf numFmtId="0" fontId="22" fillId="0" borderId="12" xfId="5" applyFont="1" applyBorder="1" applyAlignment="1">
      <alignment horizontal="left"/>
    </xf>
    <xf numFmtId="4" fontId="0" fillId="0" borderId="0" xfId="0" applyNumberFormat="1" applyBorder="1"/>
    <xf numFmtId="0" fontId="27" fillId="0" borderId="37" xfId="5" applyNumberFormat="1" applyFont="1" applyBorder="1" applyAlignment="1">
      <alignment horizontal="left" vertical="top" wrapText="1"/>
    </xf>
    <xf numFmtId="4" fontId="27" fillId="0" borderId="37" xfId="5" applyNumberFormat="1" applyFont="1" applyBorder="1" applyAlignment="1">
      <alignment horizontal="right" vertical="top" wrapText="1"/>
    </xf>
    <xf numFmtId="0" fontId="28" fillId="0" borderId="0" xfId="0" applyFont="1" applyAlignment="1">
      <alignment horizontal="left"/>
    </xf>
    <xf numFmtId="170" fontId="30" fillId="0" borderId="0" xfId="0" applyNumberFormat="1" applyFont="1"/>
    <xf numFmtId="170" fontId="30" fillId="0" borderId="0" xfId="0" applyNumberFormat="1" applyFont="1" applyAlignment="1">
      <alignment horizontal="right"/>
    </xf>
    <xf numFmtId="0" fontId="4" fillId="0" borderId="3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64" fontId="4" fillId="0" borderId="40" xfId="0" applyNumberFormat="1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9" xfId="0" applyFont="1" applyBorder="1" applyAlignment="1">
      <alignment vertical="center" wrapText="1"/>
    </xf>
    <xf numFmtId="0" fontId="5" fillId="0" borderId="39" xfId="0" applyFont="1" applyBorder="1" applyAlignment="1">
      <alignment horizontal="center" vertical="center" wrapText="1"/>
    </xf>
    <xf numFmtId="169" fontId="4" fillId="0" borderId="39" xfId="0" applyNumberFormat="1" applyFont="1" applyBorder="1" applyAlignment="1">
      <alignment horizontal="center" vertical="center" wrapText="1"/>
    </xf>
    <xf numFmtId="169" fontId="4" fillId="0" borderId="34" xfId="0" applyNumberFormat="1" applyFont="1" applyBorder="1" applyAlignment="1">
      <alignment horizontal="center" vertical="center" wrapText="1"/>
    </xf>
    <xf numFmtId="169" fontId="5" fillId="0" borderId="4" xfId="0" applyNumberFormat="1" applyFont="1" applyBorder="1" applyAlignment="1">
      <alignment horizontal="center" vertical="center" wrapText="1"/>
    </xf>
    <xf numFmtId="169" fontId="4" fillId="0" borderId="13" xfId="0" applyNumberFormat="1" applyFont="1" applyBorder="1" applyAlignment="1">
      <alignment horizontal="center" vertical="center" wrapText="1"/>
    </xf>
    <xf numFmtId="169" fontId="4" fillId="0" borderId="4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9" fontId="5" fillId="0" borderId="14" xfId="0" applyNumberFormat="1" applyFont="1" applyBorder="1" applyAlignment="1">
      <alignment horizontal="center" vertical="center" wrapText="1"/>
    </xf>
    <xf numFmtId="169" fontId="5" fillId="0" borderId="14" xfId="0" applyNumberFormat="1" applyFont="1" applyBorder="1" applyAlignment="1">
      <alignment horizontal="center" vertical="center" wrapText="1"/>
    </xf>
    <xf numFmtId="169" fontId="5" fillId="0" borderId="9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4" fillId="0" borderId="41" xfId="0" applyNumberFormat="1" applyFont="1" applyBorder="1" applyAlignment="1">
      <alignment horizontal="center" vertical="center" wrapText="1"/>
    </xf>
    <xf numFmtId="168" fontId="3" fillId="0" borderId="0" xfId="0" applyNumberFormat="1" applyFont="1"/>
    <xf numFmtId="0" fontId="31" fillId="0" borderId="1" xfId="0" applyFont="1" applyBorder="1"/>
    <xf numFmtId="4" fontId="31" fillId="0" borderId="15" xfId="0" applyNumberFormat="1" applyFont="1" applyBorder="1"/>
    <xf numFmtId="0" fontId="31" fillId="0" borderId="2" xfId="0" applyFont="1" applyBorder="1"/>
    <xf numFmtId="170" fontId="32" fillId="0" borderId="0" xfId="0" applyNumberFormat="1" applyFont="1"/>
    <xf numFmtId="170" fontId="32" fillId="0" borderId="0" xfId="0" applyNumberFormat="1" applyFont="1" applyAlignment="1">
      <alignment horizontal="right"/>
    </xf>
    <xf numFmtId="0" fontId="8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4" borderId="3" xfId="0" applyFont="1" applyFill="1" applyBorder="1"/>
    <xf numFmtId="0" fontId="3" fillId="4" borderId="13" xfId="0" applyFont="1" applyFill="1" applyBorder="1"/>
    <xf numFmtId="0" fontId="3" fillId="4" borderId="4" xfId="0" applyFont="1" applyFill="1" applyBorder="1" applyAlignment="1">
      <alignment horizontal="center" vertical="center"/>
    </xf>
    <xf numFmtId="0" fontId="3" fillId="4" borderId="42" xfId="0" applyFont="1" applyFill="1" applyBorder="1"/>
    <xf numFmtId="0" fontId="3" fillId="4" borderId="43" xfId="0" applyFont="1" applyFill="1" applyBorder="1"/>
    <xf numFmtId="0" fontId="3" fillId="4" borderId="4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1" fontId="3" fillId="0" borderId="0" xfId="0" applyNumberFormat="1" applyFont="1"/>
    <xf numFmtId="170" fontId="8" fillId="0" borderId="0" xfId="0" applyNumberFormat="1" applyFont="1"/>
    <xf numFmtId="170" fontId="8" fillId="0" borderId="0" xfId="0" applyNumberFormat="1" applyFont="1" applyAlignment="1">
      <alignment horizontal="left" indent="5"/>
    </xf>
    <xf numFmtId="170" fontId="8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/>
    </xf>
    <xf numFmtId="0" fontId="2" fillId="0" borderId="0" xfId="0" applyFont="1"/>
    <xf numFmtId="0" fontId="33" fillId="0" borderId="5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164" fontId="33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4" fontId="4" fillId="0" borderId="13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4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4" fillId="4" borderId="13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166" fontId="4" fillId="0" borderId="13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/>
    </xf>
    <xf numFmtId="0" fontId="36" fillId="0" borderId="5" xfId="0" applyFont="1" applyBorder="1" applyAlignment="1">
      <alignment horizontal="center" vertical="center" wrapText="1"/>
    </xf>
    <xf numFmtId="0" fontId="36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horizontal="center" vertical="center" wrapText="1"/>
    </xf>
    <xf numFmtId="4" fontId="33" fillId="0" borderId="13" xfId="0" applyNumberFormat="1" applyFont="1" applyBorder="1" applyAlignment="1">
      <alignment horizontal="center" vertical="center" wrapText="1"/>
    </xf>
    <xf numFmtId="4" fontId="36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36" fillId="4" borderId="13" xfId="0" applyNumberFormat="1" applyFont="1" applyFill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 wrapText="1"/>
    </xf>
    <xf numFmtId="4" fontId="37" fillId="0" borderId="13" xfId="0" applyNumberFormat="1" applyFont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/>
    </xf>
    <xf numFmtId="4" fontId="33" fillId="4" borderId="13" xfId="0" applyNumberFormat="1" applyFont="1" applyFill="1" applyBorder="1" applyAlignment="1">
      <alignment horizontal="center" vertical="center" wrapText="1"/>
    </xf>
    <xf numFmtId="4" fontId="34" fillId="0" borderId="13" xfId="0" applyNumberFormat="1" applyFont="1" applyBorder="1" applyAlignment="1">
      <alignment horizontal="center" vertical="center" wrapText="1"/>
    </xf>
    <xf numFmtId="0" fontId="33" fillId="0" borderId="13" xfId="0" applyFont="1" applyBorder="1" applyAlignment="1">
      <alignment vertical="center" wrapText="1"/>
    </xf>
    <xf numFmtId="166" fontId="33" fillId="0" borderId="13" xfId="0" applyNumberFormat="1" applyFont="1" applyBorder="1" applyAlignment="1">
      <alignment horizontal="center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center" vertical="top" wrapText="1"/>
    </xf>
    <xf numFmtId="4" fontId="35" fillId="0" borderId="13" xfId="0" applyNumberFormat="1" applyFont="1" applyBorder="1" applyAlignment="1">
      <alignment horizontal="center"/>
    </xf>
    <xf numFmtId="3" fontId="37" fillId="0" borderId="13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3" fontId="6" fillId="0" borderId="13" xfId="0" applyNumberFormat="1" applyFont="1" applyBorder="1" applyAlignment="1">
      <alignment horizontal="center" vertical="center" wrapText="1"/>
    </xf>
    <xf numFmtId="14" fontId="20" fillId="0" borderId="19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164" fontId="11" fillId="0" borderId="31" xfId="0" applyNumberFormat="1" applyFont="1" applyBorder="1" applyAlignment="1">
      <alignment horizontal="center" vertical="center" wrapText="1"/>
    </xf>
    <xf numFmtId="0" fontId="12" fillId="0" borderId="32" xfId="0" applyFont="1" applyBorder="1"/>
    <xf numFmtId="0" fontId="4" fillId="0" borderId="3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center" wrapText="1"/>
    </xf>
    <xf numFmtId="2" fontId="3" fillId="0" borderId="0" xfId="0" applyNumberFormat="1" applyFont="1"/>
    <xf numFmtId="4" fontId="5" fillId="0" borderId="13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/>
    </xf>
    <xf numFmtId="4" fontId="3" fillId="0" borderId="0" xfId="0" applyNumberFormat="1" applyFont="1"/>
    <xf numFmtId="0" fontId="17" fillId="0" borderId="13" xfId="5" applyNumberFormat="1" applyFont="1" applyBorder="1" applyAlignment="1">
      <alignment wrapText="1"/>
    </xf>
    <xf numFmtId="0" fontId="4" fillId="0" borderId="13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9" fontId="4" fillId="0" borderId="14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wrapText="1"/>
    </xf>
    <xf numFmtId="4" fontId="8" fillId="0" borderId="9" xfId="0" applyNumberFormat="1" applyFont="1" applyBorder="1" applyAlignment="1">
      <alignment horizontal="center"/>
    </xf>
    <xf numFmtId="0" fontId="21" fillId="0" borderId="0" xfId="0" applyFont="1"/>
    <xf numFmtId="0" fontId="7" fillId="0" borderId="0" xfId="0" applyFont="1" applyBorder="1" applyAlignment="1">
      <alignment horizontal="center"/>
    </xf>
    <xf numFmtId="172" fontId="3" fillId="0" borderId="0" xfId="0" applyNumberFormat="1" applyFont="1"/>
    <xf numFmtId="169" fontId="2" fillId="0" borderId="0" xfId="0" applyNumberFormat="1" applyFont="1"/>
    <xf numFmtId="164" fontId="39" fillId="0" borderId="0" xfId="0" applyNumberFormat="1" applyFont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31" fillId="0" borderId="1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44" xfId="0" applyBorder="1" applyAlignment="1">
      <alignment wrapText="1"/>
    </xf>
    <xf numFmtId="0" fontId="17" fillId="0" borderId="0" xfId="0" applyNumberFormat="1" applyFont="1" applyAlignment="1">
      <alignment horizontal="left" wrapText="1"/>
    </xf>
    <xf numFmtId="0" fontId="17" fillId="0" borderId="0" xfId="0" applyNumberFormat="1" applyFont="1" applyAlignment="1">
      <alignment horizontal="left" vertical="top" wrapText="1"/>
    </xf>
    <xf numFmtId="0" fontId="17" fillId="0" borderId="0" xfId="0" applyFont="1" applyAlignment="1">
      <alignment horizontal="left"/>
    </xf>
    <xf numFmtId="0" fontId="7" fillId="0" borderId="0" xfId="0" applyNumberFormat="1" applyFont="1" applyAlignment="1">
      <alignment horizontal="left" wrapText="1"/>
    </xf>
    <xf numFmtId="4" fontId="7" fillId="0" borderId="0" xfId="0" applyNumberFormat="1" applyFont="1" applyAlignment="1">
      <alignment horizontal="left" wrapText="1"/>
    </xf>
    <xf numFmtId="0" fontId="41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7" fillId="0" borderId="13" xfId="0" applyFont="1" applyBorder="1"/>
    <xf numFmtId="165" fontId="5" fillId="0" borderId="13" xfId="0" applyNumberFormat="1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left" vertical="center" wrapText="1"/>
    </xf>
    <xf numFmtId="0" fontId="17" fillId="0" borderId="13" xfId="0" applyFont="1" applyBorder="1" applyAlignment="1">
      <alignment wrapText="1"/>
    </xf>
    <xf numFmtId="167" fontId="5" fillId="0" borderId="13" xfId="0" applyNumberFormat="1" applyFont="1" applyFill="1" applyBorder="1" applyAlignment="1">
      <alignment horizontal="left" vertical="center" wrapText="1"/>
    </xf>
    <xf numFmtId="167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8" fontId="4" fillId="0" borderId="13" xfId="0" applyNumberFormat="1" applyFont="1" applyFill="1" applyBorder="1" applyAlignment="1">
      <alignment horizontal="center" vertical="center" wrapText="1"/>
    </xf>
    <xf numFmtId="168" fontId="5" fillId="0" borderId="13" xfId="0" applyNumberFormat="1" applyFont="1" applyFill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4" fontId="3" fillId="4" borderId="13" xfId="0" applyNumberFormat="1" applyFont="1" applyFill="1" applyBorder="1" applyAlignment="1">
      <alignment horizontal="right" vertical="center"/>
    </xf>
    <xf numFmtId="4" fontId="3" fillId="4" borderId="43" xfId="0" applyNumberFormat="1" applyFont="1" applyFill="1" applyBorder="1" applyAlignment="1">
      <alignment horizontal="right" vertical="center"/>
    </xf>
    <xf numFmtId="4" fontId="8" fillId="4" borderId="15" xfId="0" applyNumberFormat="1" applyFont="1" applyFill="1" applyBorder="1" applyAlignment="1">
      <alignment horizontal="right" vertical="center"/>
    </xf>
    <xf numFmtId="4" fontId="3" fillId="4" borderId="13" xfId="0" applyNumberFormat="1" applyFont="1" applyFill="1" applyBorder="1" applyAlignment="1">
      <alignment horizontal="right"/>
    </xf>
    <xf numFmtId="4" fontId="3" fillId="4" borderId="43" xfId="0" applyNumberFormat="1" applyFont="1" applyFill="1" applyBorder="1" applyAlignment="1">
      <alignment horizontal="right"/>
    </xf>
    <xf numFmtId="0" fontId="43" fillId="0" borderId="0" xfId="0" applyFont="1" applyAlignment="1">
      <alignment horizontal="center" vertical="center" wrapText="1"/>
    </xf>
    <xf numFmtId="0" fontId="43" fillId="0" borderId="0" xfId="0" applyFont="1"/>
    <xf numFmtId="0" fontId="43" fillId="0" borderId="0" xfId="0" applyFont="1" applyAlignment="1">
      <alignment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4" fontId="43" fillId="0" borderId="13" xfId="0" applyNumberFormat="1" applyFont="1" applyBorder="1" applyAlignment="1">
      <alignment vertical="center"/>
    </xf>
    <xf numFmtId="173" fontId="43" fillId="0" borderId="13" xfId="0" applyNumberFormat="1" applyFont="1" applyBorder="1" applyAlignment="1">
      <alignment vertical="center"/>
    </xf>
    <xf numFmtId="2" fontId="43" fillId="0" borderId="13" xfId="0" applyNumberFormat="1" applyFont="1" applyBorder="1" applyAlignment="1">
      <alignment vertical="center"/>
    </xf>
    <xf numFmtId="0" fontId="18" fillId="2" borderId="23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4" fontId="20" fillId="0" borderId="23" xfId="0" applyNumberFormat="1" applyFont="1" applyBorder="1" applyAlignment="1">
      <alignment horizontal="right" vertical="top" wrapText="1"/>
    </xf>
    <xf numFmtId="3" fontId="0" fillId="0" borderId="0" xfId="0" applyNumberFormat="1"/>
    <xf numFmtId="0" fontId="18" fillId="2" borderId="23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4" fontId="20" fillId="0" borderId="23" xfId="0" applyNumberFormat="1" applyFont="1" applyBorder="1" applyAlignment="1">
      <alignment horizontal="right" vertical="top" wrapText="1"/>
    </xf>
    <xf numFmtId="4" fontId="20" fillId="3" borderId="23" xfId="0" applyNumberFormat="1" applyFont="1" applyFill="1" applyBorder="1" applyAlignment="1">
      <alignment horizontal="right" vertical="top" wrapText="1"/>
    </xf>
    <xf numFmtId="0" fontId="18" fillId="2" borderId="19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4" fontId="20" fillId="3" borderId="23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center"/>
    </xf>
    <xf numFmtId="0" fontId="32" fillId="0" borderId="33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3" fontId="44" fillId="0" borderId="14" xfId="0" applyNumberFormat="1" applyFont="1" applyBorder="1" applyAlignment="1">
      <alignment horizontal="center" vertical="center"/>
    </xf>
    <xf numFmtId="168" fontId="44" fillId="0" borderId="14" xfId="0" applyNumberFormat="1" applyFont="1" applyBorder="1" applyAlignment="1">
      <alignment horizontal="center" vertical="center"/>
    </xf>
    <xf numFmtId="3" fontId="44" fillId="0" borderId="9" xfId="0" applyNumberFormat="1" applyFont="1" applyBorder="1" applyAlignment="1">
      <alignment horizontal="center" vertical="center"/>
    </xf>
    <xf numFmtId="0" fontId="31" fillId="0" borderId="0" xfId="0" applyFont="1"/>
    <xf numFmtId="0" fontId="8" fillId="4" borderId="15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wrapText="1"/>
    </xf>
    <xf numFmtId="4" fontId="3" fillId="0" borderId="4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 wrapText="1"/>
    </xf>
    <xf numFmtId="4" fontId="4" fillId="0" borderId="4" xfId="0" applyNumberFormat="1" applyFont="1" applyFill="1" applyBorder="1" applyAlignment="1">
      <alignment horizontal="center" wrapText="1"/>
    </xf>
    <xf numFmtId="4" fontId="8" fillId="0" borderId="4" xfId="0" applyNumberFormat="1" applyFont="1" applyFill="1" applyBorder="1" applyAlignment="1">
      <alignment horizontal="center"/>
    </xf>
    <xf numFmtId="4" fontId="22" fillId="0" borderId="11" xfId="5" applyNumberFormat="1" applyFont="1" applyFill="1" applyBorder="1" applyAlignment="1">
      <alignment horizontal="right" vertical="top" wrapText="1"/>
    </xf>
    <xf numFmtId="169" fontId="5" fillId="0" borderId="13" xfId="0" applyNumberFormat="1" applyFont="1" applyFill="1" applyBorder="1" applyAlignment="1">
      <alignment horizontal="center" vertical="center" wrapText="1"/>
    </xf>
    <xf numFmtId="169" fontId="5" fillId="0" borderId="4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4" fontId="0" fillId="0" borderId="31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4" fontId="0" fillId="0" borderId="43" xfId="0" applyNumberFormat="1" applyBorder="1" applyAlignment="1">
      <alignment vertical="center"/>
    </xf>
    <xf numFmtId="0" fontId="1" fillId="0" borderId="0" xfId="0" applyFont="1" applyAlignment="1">
      <alignment horizontal="left"/>
    </xf>
    <xf numFmtId="0" fontId="7" fillId="0" borderId="10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7" fillId="0" borderId="11" xfId="0" applyNumberFormat="1" applyFont="1" applyBorder="1" applyAlignment="1">
      <alignment horizontal="left" vertical="top" wrapText="1"/>
    </xf>
    <xf numFmtId="4" fontId="7" fillId="0" borderId="11" xfId="0" applyNumberFormat="1" applyFont="1" applyBorder="1" applyAlignment="1">
      <alignment horizontal="right" vertical="top" wrapText="1"/>
    </xf>
    <xf numFmtId="0" fontId="41" fillId="0" borderId="11" xfId="0" applyNumberFormat="1" applyFont="1" applyBorder="1" applyAlignment="1">
      <alignment horizontal="left" vertical="top" wrapText="1"/>
    </xf>
    <xf numFmtId="4" fontId="17" fillId="0" borderId="11" xfId="0" applyNumberFormat="1" applyFont="1" applyFill="1" applyBorder="1" applyAlignment="1">
      <alignment horizontal="right" vertical="top" wrapText="1"/>
    </xf>
    <xf numFmtId="0" fontId="17" fillId="0" borderId="11" xfId="0" applyNumberFormat="1" applyFont="1" applyBorder="1" applyAlignment="1">
      <alignment horizontal="left" vertical="top" wrapText="1"/>
    </xf>
    <xf numFmtId="0" fontId="17" fillId="0" borderId="11" xfId="0" applyNumberFormat="1" applyFont="1" applyBorder="1" applyAlignment="1">
      <alignment horizontal="left" vertical="top" wrapText="1" indent="2"/>
    </xf>
    <xf numFmtId="0" fontId="17" fillId="0" borderId="11" xfId="0" applyNumberFormat="1" applyFont="1" applyBorder="1" applyAlignment="1">
      <alignment horizontal="left" vertical="top" wrapText="1" indent="1"/>
    </xf>
    <xf numFmtId="0" fontId="17" fillId="0" borderId="46" xfId="0" applyFont="1" applyBorder="1" applyAlignment="1">
      <alignment horizontal="left"/>
    </xf>
    <xf numFmtId="0" fontId="3" fillId="0" borderId="30" xfId="0" applyFont="1" applyFill="1" applyBorder="1"/>
    <xf numFmtId="4" fontId="3" fillId="0" borderId="31" xfId="0" applyNumberFormat="1" applyFont="1" applyFill="1" applyBorder="1" applyAlignment="1">
      <alignment horizontal="right"/>
    </xf>
    <xf numFmtId="4" fontId="3" fillId="0" borderId="31" xfId="0" applyNumberFormat="1" applyFont="1" applyFill="1" applyBorder="1" applyAlignment="1">
      <alignment horizontal="right" vertical="center"/>
    </xf>
    <xf numFmtId="0" fontId="3" fillId="0" borderId="31" xfId="0" applyFont="1" applyFill="1" applyBorder="1"/>
    <xf numFmtId="0" fontId="3" fillId="0" borderId="32" xfId="0" applyFont="1" applyFill="1" applyBorder="1" applyAlignment="1">
      <alignment horizontal="center" vertical="center"/>
    </xf>
    <xf numFmtId="174" fontId="8" fillId="4" borderId="15" xfId="0" applyNumberFormat="1" applyFont="1" applyFill="1" applyBorder="1" applyAlignment="1">
      <alignment horizontal="right" vertical="center"/>
    </xf>
    <xf numFmtId="174" fontId="3" fillId="0" borderId="0" xfId="0" applyNumberFormat="1" applyFont="1"/>
    <xf numFmtId="4" fontId="5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3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/>
    </xf>
    <xf numFmtId="0" fontId="2" fillId="0" borderId="0" xfId="0" applyFont="1" applyAlignment="1"/>
    <xf numFmtId="0" fontId="34" fillId="0" borderId="5" xfId="0" applyFont="1" applyBorder="1" applyAlignment="1">
      <alignment horizontal="center"/>
    </xf>
    <xf numFmtId="0" fontId="34" fillId="0" borderId="6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33" fillId="0" borderId="13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wrapText="1"/>
    </xf>
    <xf numFmtId="0" fontId="34" fillId="0" borderId="31" xfId="0" applyFont="1" applyBorder="1" applyAlignment="1">
      <alignment horizontal="center" wrapText="1"/>
    </xf>
    <xf numFmtId="4" fontId="20" fillId="0" borderId="19" xfId="0" applyNumberFormat="1" applyFont="1" applyBorder="1" applyAlignment="1">
      <alignment horizontal="right" vertical="top" wrapText="1"/>
    </xf>
    <xf numFmtId="0" fontId="20" fillId="0" borderId="23" xfId="0" applyFont="1" applyBorder="1" applyAlignment="1">
      <alignment horizontal="right" vertical="top" wrapText="1"/>
    </xf>
    <xf numFmtId="0" fontId="18" fillId="2" borderId="17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left" vertical="top"/>
    </xf>
    <xf numFmtId="4" fontId="20" fillId="3" borderId="19" xfId="0" applyNumberFormat="1" applyFont="1" applyFill="1" applyBorder="1" applyAlignment="1">
      <alignment horizontal="right" vertical="top" wrapText="1"/>
    </xf>
    <xf numFmtId="2" fontId="20" fillId="3" borderId="19" xfId="0" applyNumberFormat="1" applyFont="1" applyFill="1" applyBorder="1" applyAlignment="1">
      <alignment horizontal="right" vertical="top" wrapText="1"/>
    </xf>
    <xf numFmtId="0" fontId="20" fillId="3" borderId="19" xfId="0" applyFont="1" applyFill="1" applyBorder="1" applyAlignment="1">
      <alignment horizontal="right" vertical="top"/>
    </xf>
    <xf numFmtId="0" fontId="18" fillId="2" borderId="16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2" fontId="20" fillId="0" borderId="19" xfId="0" applyNumberFormat="1" applyFont="1" applyBorder="1" applyAlignment="1">
      <alignment horizontal="right" vertical="top" wrapText="1"/>
    </xf>
    <xf numFmtId="0" fontId="20" fillId="3" borderId="26" xfId="0" applyFont="1" applyFill="1" applyBorder="1" applyAlignment="1">
      <alignment horizontal="left" vertical="top"/>
    </xf>
    <xf numFmtId="0" fontId="20" fillId="3" borderId="24" xfId="0" applyFont="1" applyFill="1" applyBorder="1" applyAlignment="1">
      <alignment horizontal="left" vertical="top"/>
    </xf>
    <xf numFmtId="0" fontId="20" fillId="3" borderId="23" xfId="0" applyFont="1" applyFill="1" applyBorder="1" applyAlignment="1">
      <alignment horizontal="left" vertical="top"/>
    </xf>
    <xf numFmtId="4" fontId="20" fillId="3" borderId="26" xfId="0" applyNumberFormat="1" applyFont="1" applyFill="1" applyBorder="1" applyAlignment="1">
      <alignment horizontal="right" vertical="top" wrapText="1"/>
    </xf>
    <xf numFmtId="4" fontId="20" fillId="3" borderId="24" xfId="0" applyNumberFormat="1" applyFont="1" applyFill="1" applyBorder="1" applyAlignment="1">
      <alignment horizontal="right" vertical="top" wrapText="1"/>
    </xf>
    <xf numFmtId="4" fontId="20" fillId="3" borderId="23" xfId="0" applyNumberFormat="1" applyFont="1" applyFill="1" applyBorder="1" applyAlignment="1">
      <alignment horizontal="right" vertical="top" wrapText="1"/>
    </xf>
    <xf numFmtId="2" fontId="20" fillId="3" borderId="26" xfId="0" applyNumberFormat="1" applyFont="1" applyFill="1" applyBorder="1" applyAlignment="1">
      <alignment horizontal="right" vertical="top" wrapText="1"/>
    </xf>
    <xf numFmtId="2" fontId="20" fillId="3" borderId="24" xfId="0" applyNumberFormat="1" applyFont="1" applyFill="1" applyBorder="1" applyAlignment="1">
      <alignment horizontal="right" vertical="top" wrapText="1"/>
    </xf>
    <xf numFmtId="2" fontId="20" fillId="3" borderId="23" xfId="0" applyNumberFormat="1" applyFont="1" applyFill="1" applyBorder="1" applyAlignment="1">
      <alignment horizontal="right" vertical="top" wrapText="1"/>
    </xf>
    <xf numFmtId="0" fontId="0" fillId="0" borderId="22" xfId="0" applyBorder="1" applyAlignment="1">
      <alignment horizontal="left" wrapText="1"/>
    </xf>
    <xf numFmtId="2" fontId="20" fillId="4" borderId="19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10 10" xfId="3"/>
    <cellStyle name="Обычный 11" xfId="1"/>
    <cellStyle name="Обычный 2" xfId="2"/>
    <cellStyle name="Обычный 3" xfId="4"/>
    <cellStyle name="Обычный 4" xfId="6"/>
    <cellStyle name="Обычный_общцех расш" xfId="5"/>
  </cellStyles>
  <dxfs count="0"/>
  <tableStyles count="0" defaultTableStyle="TableStyleMedium2" defaultPivotStyle="PivotStyleLight16"/>
  <colors>
    <mruColors>
      <color rgb="FFFFFFCC"/>
      <color rgb="FFCC99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1394733</xdr:colOff>
      <xdr:row>0</xdr:row>
      <xdr:rowOff>81146</xdr:rowOff>
    </xdr:from>
    <xdr:to>
      <xdr:col>8</xdr:col>
      <xdr:colOff>1440089</xdr:colOff>
      <xdr:row>4</xdr:row>
      <xdr:rowOff>129989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8304" y="81146"/>
          <a:ext cx="9184821" cy="8652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1</xdr:row>
      <xdr:rowOff>9525</xdr:rowOff>
    </xdr:from>
    <xdr:to>
      <xdr:col>9</xdr:col>
      <xdr:colOff>57150</xdr:colOff>
      <xdr:row>4</xdr:row>
      <xdr:rowOff>102377</xdr:rowOff>
    </xdr:to>
    <xdr:pic>
      <xdr:nvPicPr>
        <xdr:cNvPr id="3" name="Рисунок 2" descr="C:\Users\Disigner\Desktop\комбинат письмо.jp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47625"/>
          <a:ext cx="7724774" cy="692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9526</xdr:colOff>
      <xdr:row>1</xdr:row>
      <xdr:rowOff>9525</xdr:rowOff>
    </xdr:from>
    <xdr:to>
      <xdr:col>7</xdr:col>
      <xdr:colOff>952500</xdr:colOff>
      <xdr:row>4</xdr:row>
      <xdr:rowOff>102377</xdr:rowOff>
    </xdr:to>
    <xdr:pic>
      <xdr:nvPicPr>
        <xdr:cNvPr id="4" name="Рисунок 3" descr="C:\Users\Disigner\Desktop\комбинат письмо.jp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6" y="47625"/>
          <a:ext cx="7648574" cy="692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9526</xdr:colOff>
      <xdr:row>1</xdr:row>
      <xdr:rowOff>9525</xdr:rowOff>
    </xdr:from>
    <xdr:to>
      <xdr:col>7</xdr:col>
      <xdr:colOff>952500</xdr:colOff>
      <xdr:row>4</xdr:row>
      <xdr:rowOff>102377</xdr:rowOff>
    </xdr:to>
    <xdr:pic>
      <xdr:nvPicPr>
        <xdr:cNvPr id="5" name="Рисунок 4" descr="C:\Users\Disigner\Desktop\комбинат письмо.jp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6" y="47625"/>
          <a:ext cx="7648574" cy="692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3</xdr:col>
      <xdr:colOff>9525</xdr:colOff>
      <xdr:row>4</xdr:row>
      <xdr:rowOff>0</xdr:rowOff>
    </xdr:to>
    <xdr:pic>
      <xdr:nvPicPr>
        <xdr:cNvPr id="3" name="Рисунок 1" descr="C:\Users\Disigner\Desktop\комбинат письмо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56007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962025</xdr:colOff>
      <xdr:row>4</xdr:row>
      <xdr:rowOff>9525</xdr:rowOff>
    </xdr:to>
    <xdr:pic>
      <xdr:nvPicPr>
        <xdr:cNvPr id="3" name="Рисунок 2" descr="C:\Users\Disigner\Desktop\комбинат письмо.jpg">
          <a:extLst>
            <a:ext uri="{FF2B5EF4-FFF2-40B4-BE49-F238E27FC236}">
              <a16:creationId xmlns:a16="http://schemas.microsoft.com/office/drawing/2014/main" id="{83D9CAEA-0869-4B28-9902-D408DF376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85344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0</xdr:row>
      <xdr:rowOff>47625</xdr:rowOff>
    </xdr:from>
    <xdr:to>
      <xdr:col>5</xdr:col>
      <xdr:colOff>9525</xdr:colOff>
      <xdr:row>3</xdr:row>
      <xdr:rowOff>167550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3" y="47625"/>
          <a:ext cx="5467352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38098</xdr:colOff>
      <xdr:row>0</xdr:row>
      <xdr:rowOff>47625</xdr:rowOff>
    </xdr:from>
    <xdr:to>
      <xdr:col>5</xdr:col>
      <xdr:colOff>0</xdr:colOff>
      <xdr:row>3</xdr:row>
      <xdr:rowOff>167550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98" y="47625"/>
          <a:ext cx="5467352" cy="72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38100</xdr:rowOff>
    </xdr:from>
    <xdr:to>
      <xdr:col>2</xdr:col>
      <xdr:colOff>1464226</xdr:colOff>
      <xdr:row>5</xdr:row>
      <xdr:rowOff>20685</xdr:rowOff>
    </xdr:to>
    <xdr:pic>
      <xdr:nvPicPr>
        <xdr:cNvPr id="3" name="Рисунок 1" descr="C:\Users\Disigner\Desktop\комбинат письмо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6" y="38100"/>
          <a:ext cx="5760000" cy="696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1</xdr:row>
      <xdr:rowOff>28575</xdr:rowOff>
    </xdr:from>
    <xdr:to>
      <xdr:col>3</xdr:col>
      <xdr:colOff>1114426</xdr:colOff>
      <xdr:row>5</xdr:row>
      <xdr:rowOff>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1" y="219075"/>
          <a:ext cx="5276850" cy="7715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9525</xdr:rowOff>
    </xdr:from>
    <xdr:to>
      <xdr:col>7</xdr:col>
      <xdr:colOff>298424</xdr:colOff>
      <xdr:row>4</xdr:row>
      <xdr:rowOff>56543</xdr:rowOff>
    </xdr:to>
    <xdr:pic>
      <xdr:nvPicPr>
        <xdr:cNvPr id="2" name="Рисунок 1" descr="C:\Users\Disigner\Desktop\комбинат письмо.jpg">
          <a:extLst>
            <a:ext uri="{FF2B5EF4-FFF2-40B4-BE49-F238E27FC236}">
              <a16:creationId xmlns:a16="http://schemas.microsoft.com/office/drawing/2014/main" id="{F34BEC00-8BC9-431C-9CD3-E06B45630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9049" y="66675"/>
          <a:ext cx="6804000" cy="64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1046;&#1044;&#1062;%202019\&#1084;&#1086;&#1103;\&#1090;&#1072;&#1088;&#1080;&#1092;\&#1048;&#1089;&#1087;&#1086;&#1083;&#1085;&#1077;&#1085;&#1080;&#1077;%20&#1090;&#1072;&#1088;.&#1089;&#1084;&#1077;&#1090;&#1099;%202022%20&#1075;&#1086;&#1076;\4%20&#1087;&#1091;&#1085;&#1082;&#1090;%202%20&#1054;&#1073;&#1097;&#1077;&#1094;&#1077;&#1093;&#1086;&#1074;&#1099;&#1077;%20&#1088;&#1072;&#1089;&#1093;&#1086;&#1076;&#1099;\1.%20&#1057;&#1084;&#1077;&#1090;&#1072;%20&#1054;&#1073;&#1097;&#1077;&#1094;&#1077;&#1093;&#1086;&#1074;&#1099;&#1093;%20&#1088;&#1072;&#1089;&#1093;&#1086;&#1076;&#1086;&#1074;%20&#1079;&#1072;%202022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5;&#1069;&#1054;%20-%20&#1088;&#1072;&#1073;&#1086;&#1090;&#1072;\01%20&#1052;&#1072;&#1090;&#1077;&#1088;&#1080;&#1072;&#1083;&#1099;%20&#1087;&#1086;%20&#1088;&#1072;&#1073;&#1086;&#1090;&#1077;%20&#1089;%20&#1058;&#1054;&#1054;%20&#1050;&#1086;&#1084;&#1072;&#1088;&#1086;&#1074;&#1089;&#1082;&#1086;&#1077;%20&#1043;&#1055;\&#1090;&#1072;&#1088;&#1080;&#1092;%202020%20&#1075;&#1086;&#1076;\8%20&#1087;&#1091;&#1085;&#1082;&#1090;%20&#1087;&#1086;&#1089;&#1090;&#1072;&#1090;&#1077;&#1081;&#1085;&#1099;&#1077;%20&#1088;&#1072;&#1089;&#1095;&#1077;&#1090;&#1099;%20&#1088;&#1072;&#1089;&#1093;&#1086;&#1076;&#1086;&#1074;\01%20&#1058;&#1072;&#1088;&#1080;&#1092;&#1085;&#1072;&#1103;%20&#1089;&#1084;&#1077;&#1090;&#1072;%20&#1085;&#1072;%20&#1078;.&#1076;.&#1091;&#1089;&#1083;&#1091;&#1075;&#1080;%20&#1087;&#1086;&#1076;&#1098;&#1077;&#1079;&#1076;&#1085;&#1099;&#1093;%20&#1087;&#1091;&#1090;&#1077;&#1081;%20&#1085;&#1072;%202021-2025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грузооборот"/>
    </sheetNames>
    <sheetDataSet>
      <sheetData sheetId="0"/>
      <sheetData sheetId="1">
        <row r="23">
          <cell r="C23">
            <v>151782.31125307025</v>
          </cell>
          <cell r="D23">
            <v>113996.29752507026</v>
          </cell>
          <cell r="F23">
            <v>37786.013727999998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С"/>
      <sheetName val="Проект ГСЗ на КР (с ув. ст. ОС)"/>
      <sheetName val="Лист1"/>
      <sheetName val="амморт."/>
      <sheetName val="материалы"/>
      <sheetName val="расчет аудиторских услуг"/>
      <sheetName val="ФОТ"/>
      <sheetName val="обшецеховые расчет"/>
      <sheetName val="общезаводские расчет"/>
      <sheetName val="спецодежда"/>
      <sheetName val="спец.питание"/>
      <sheetName val="медосмотр"/>
      <sheetName val="общезаводские смета"/>
      <sheetName val="общецеховые смета"/>
      <sheetName val="соцвыпл"/>
      <sheetName val="расчет имущественного налога"/>
      <sheetName val="капремонт ж.д. пути"/>
      <sheetName val="услуги механизмов"/>
      <sheetName val="Лист4"/>
      <sheetName val="осн з. пл."/>
      <sheetName val="нормы"/>
      <sheetName val="маневр.раб."/>
    </sheetNames>
    <sheetDataSet>
      <sheetData sheetId="0">
        <row r="91">
          <cell r="B91" t="str">
            <v xml:space="preserve">Финансовый директор </v>
          </cell>
        </row>
        <row r="92">
          <cell r="B92" t="str">
            <v>АО «Костанайские минералы»</v>
          </cell>
          <cell r="I92" t="str">
            <v>Орумбаев И.Н.</v>
          </cell>
        </row>
        <row r="102">
          <cell r="B102" t="str">
            <v>Начальник ПЭО</v>
          </cell>
        </row>
        <row r="103">
          <cell r="B103" t="str">
            <v>АО "Костанайские минералы"</v>
          </cell>
          <cell r="I103" t="str">
            <v>Зайцева Ю. А.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I54"/>
  <sheetViews>
    <sheetView tabSelected="1" topLeftCell="A37" zoomScale="84" zoomScaleNormal="84" workbookViewId="0">
      <selection activeCell="A48" sqref="A48:XFD54"/>
    </sheetView>
  </sheetViews>
  <sheetFormatPr defaultColWidth="9" defaultRowHeight="15.6" x14ac:dyDescent="0.3"/>
  <cols>
    <col min="1" max="1" width="0.5" style="1" customWidth="1"/>
    <col min="2" max="2" width="5.5" style="1" customWidth="1"/>
    <col min="3" max="3" width="47" style="1" customWidth="1"/>
    <col min="4" max="4" width="14.3984375" style="1" customWidth="1"/>
    <col min="5" max="5" width="17.59765625" style="1" customWidth="1"/>
    <col min="6" max="7" width="16.59765625" style="1" customWidth="1"/>
    <col min="8" max="8" width="7.59765625" style="1" customWidth="1"/>
    <col min="9" max="9" width="51.59765625" style="3" customWidth="1"/>
    <col min="10" max="10" width="0.5" style="1" customWidth="1"/>
    <col min="11" max="16384" width="9" style="1"/>
  </cols>
  <sheetData>
    <row r="5" spans="2:9" x14ac:dyDescent="0.3">
      <c r="B5" s="285"/>
      <c r="C5" s="285"/>
      <c r="D5" s="285"/>
      <c r="E5" s="285"/>
      <c r="F5" s="285"/>
      <c r="G5" s="285"/>
      <c r="H5" s="285"/>
      <c r="I5" s="285"/>
    </row>
    <row r="6" spans="2:9" ht="9.9" customHeight="1" x14ac:dyDescent="0.3">
      <c r="B6" s="285"/>
      <c r="C6" s="285"/>
      <c r="D6" s="285"/>
      <c r="E6" s="285"/>
      <c r="F6" s="285"/>
      <c r="G6" s="285"/>
      <c r="H6" s="285"/>
      <c r="I6" s="285"/>
    </row>
    <row r="7" spans="2:9" x14ac:dyDescent="0.3">
      <c r="B7" s="286" t="s">
        <v>39</v>
      </c>
      <c r="C7" s="286"/>
      <c r="D7" s="286"/>
      <c r="E7" s="286"/>
      <c r="F7" s="286"/>
      <c r="G7" s="286"/>
      <c r="H7" s="286"/>
      <c r="I7" s="286"/>
    </row>
    <row r="8" spans="2:9" x14ac:dyDescent="0.3">
      <c r="B8" s="283" t="s">
        <v>34</v>
      </c>
      <c r="C8" s="283"/>
      <c r="D8" s="283"/>
      <c r="E8" s="283"/>
      <c r="F8" s="283"/>
      <c r="G8" s="283"/>
      <c r="H8" s="283"/>
      <c r="I8" s="283"/>
    </row>
    <row r="9" spans="2:9" x14ac:dyDescent="0.3">
      <c r="B9" s="283" t="s">
        <v>328</v>
      </c>
      <c r="C9" s="283"/>
      <c r="D9" s="283"/>
      <c r="E9" s="283"/>
      <c r="F9" s="283"/>
      <c r="G9" s="283"/>
      <c r="H9" s="283"/>
      <c r="I9" s="283"/>
    </row>
    <row r="10" spans="2:9" x14ac:dyDescent="0.3">
      <c r="B10" s="9" t="s">
        <v>40</v>
      </c>
      <c r="D10" s="8"/>
      <c r="E10" s="108"/>
      <c r="F10" s="8"/>
      <c r="G10" s="8"/>
      <c r="H10" s="8"/>
      <c r="I10" s="8"/>
    </row>
    <row r="11" spans="2:9" x14ac:dyDescent="0.3">
      <c r="B11" s="9" t="s">
        <v>284</v>
      </c>
      <c r="D11" s="8"/>
      <c r="E11" s="108"/>
      <c r="F11" s="282">
        <f>F27+F30</f>
        <v>24032.350000000002</v>
      </c>
      <c r="G11" s="282">
        <f>G27+G30</f>
        <v>23721.884739999998</v>
      </c>
      <c r="H11" s="8"/>
      <c r="I11" s="8"/>
    </row>
    <row r="12" spans="2:9" ht="9.9" customHeight="1" x14ac:dyDescent="0.3">
      <c r="B12" s="5"/>
      <c r="C12" s="5"/>
      <c r="D12" s="5"/>
      <c r="E12" s="108"/>
      <c r="F12" s="5"/>
      <c r="G12" s="5"/>
      <c r="H12" s="5"/>
      <c r="I12" s="5"/>
    </row>
    <row r="13" spans="2:9" s="2" customFormat="1" ht="93.6" x14ac:dyDescent="0.3">
      <c r="B13" s="202" t="s">
        <v>0</v>
      </c>
      <c r="C13" s="203" t="s">
        <v>1</v>
      </c>
      <c r="D13" s="202" t="s">
        <v>2</v>
      </c>
      <c r="E13" s="202" t="s">
        <v>314</v>
      </c>
      <c r="F13" s="204" t="s">
        <v>329</v>
      </c>
      <c r="G13" s="204" t="s">
        <v>333</v>
      </c>
      <c r="H13" s="202" t="s">
        <v>32</v>
      </c>
      <c r="I13" s="204" t="s">
        <v>33</v>
      </c>
    </row>
    <row r="14" spans="2:9" s="2" customFormat="1" ht="31.2" x14ac:dyDescent="0.3">
      <c r="B14" s="123" t="s">
        <v>3</v>
      </c>
      <c r="C14" s="122" t="s">
        <v>268</v>
      </c>
      <c r="D14" s="123" t="s">
        <v>4</v>
      </c>
      <c r="E14" s="114">
        <f>E16+E19+E27+E26+E30</f>
        <v>527684.57999999996</v>
      </c>
      <c r="F14" s="114">
        <f>F16+F19+F27+F26+F30</f>
        <v>101526.20999999999</v>
      </c>
      <c r="G14" s="114">
        <f>G16+G19+G27+G26+G30</f>
        <v>107571.81178999999</v>
      </c>
      <c r="H14" s="205">
        <f>G14/F14*100-100</f>
        <v>5.9547202540112494</v>
      </c>
      <c r="I14" s="195" t="s">
        <v>303</v>
      </c>
    </row>
    <row r="15" spans="2:9" s="2" customFormat="1" x14ac:dyDescent="0.3">
      <c r="B15" s="29"/>
      <c r="C15" s="30" t="s">
        <v>7</v>
      </c>
      <c r="D15" s="29"/>
      <c r="E15" s="115"/>
      <c r="F15" s="115"/>
      <c r="G15" s="115"/>
      <c r="H15" s="205"/>
      <c r="I15" s="195"/>
    </row>
    <row r="16" spans="2:9" s="2" customFormat="1" x14ac:dyDescent="0.3">
      <c r="B16" s="123">
        <v>1</v>
      </c>
      <c r="C16" s="122" t="s">
        <v>93</v>
      </c>
      <c r="D16" s="123" t="s">
        <v>4</v>
      </c>
      <c r="E16" s="114">
        <f>SUM(E18:E18)</f>
        <v>327584.23</v>
      </c>
      <c r="F16" s="114">
        <f>SUM(F18:F18)</f>
        <v>63031.07</v>
      </c>
      <c r="G16" s="114">
        <f>SUM(G18:G18)</f>
        <v>60197.38581</v>
      </c>
      <c r="H16" s="206">
        <f>G16/F16*100-100</f>
        <v>-4.4956942504704358</v>
      </c>
      <c r="I16" s="195" t="s">
        <v>303</v>
      </c>
    </row>
    <row r="17" spans="2:9" s="2" customFormat="1" x14ac:dyDescent="0.3">
      <c r="B17" s="29"/>
      <c r="C17" s="30" t="s">
        <v>94</v>
      </c>
      <c r="D17" s="29"/>
      <c r="E17" s="115"/>
      <c r="F17" s="115"/>
      <c r="G17" s="115"/>
      <c r="H17" s="205"/>
      <c r="I17" s="196"/>
    </row>
    <row r="18" spans="2:9" s="2" customFormat="1" ht="31.2" x14ac:dyDescent="0.3">
      <c r="B18" s="29" t="s">
        <v>5</v>
      </c>
      <c r="C18" s="30" t="s">
        <v>95</v>
      </c>
      <c r="D18" s="29" t="s">
        <v>4</v>
      </c>
      <c r="E18" s="116">
        <f>утв.смета!E24</f>
        <v>327584.23</v>
      </c>
      <c r="F18" s="116">
        <f>утв.смета!G24</f>
        <v>63031.07</v>
      </c>
      <c r="G18" s="277">
        <f>материалы!E171/1000</f>
        <v>60197.38581</v>
      </c>
      <c r="H18" s="206">
        <f>G18/F18*100-100</f>
        <v>-4.4956942504704358</v>
      </c>
      <c r="I18" s="197" t="s">
        <v>304</v>
      </c>
    </row>
    <row r="19" spans="2:9" s="2" customFormat="1" x14ac:dyDescent="0.3">
      <c r="B19" s="123">
        <v>2</v>
      </c>
      <c r="C19" s="122" t="s">
        <v>6</v>
      </c>
      <c r="D19" s="123" t="s">
        <v>4</v>
      </c>
      <c r="E19" s="114">
        <f>E21+E24+E25+0.01</f>
        <v>36399.86</v>
      </c>
      <c r="F19" s="114">
        <f>F21+F24+F25</f>
        <v>6997.2300000000005</v>
      </c>
      <c r="G19" s="278">
        <f>G21+G24+G25</f>
        <v>14140.129400000002</v>
      </c>
      <c r="H19" s="206">
        <f t="shared" ref="H19:H45" si="0">G19/F19*100-100</f>
        <v>102.08181523259921</v>
      </c>
      <c r="I19" s="198"/>
    </row>
    <row r="20" spans="2:9" s="2" customFormat="1" x14ac:dyDescent="0.3">
      <c r="B20" s="29"/>
      <c r="C20" s="30" t="s">
        <v>7</v>
      </c>
      <c r="D20" s="29"/>
      <c r="E20" s="115"/>
      <c r="F20" s="115"/>
      <c r="G20" s="277"/>
      <c r="H20" s="206"/>
      <c r="I20" s="207"/>
    </row>
    <row r="21" spans="2:9" s="2" customFormat="1" ht="46.8" x14ac:dyDescent="0.3">
      <c r="B21" s="29" t="s">
        <v>8</v>
      </c>
      <c r="C21" s="30" t="s">
        <v>100</v>
      </c>
      <c r="D21" s="29" t="s">
        <v>4</v>
      </c>
      <c r="E21" s="115">
        <f>утв.смета!E27</f>
        <v>32600.660000000003</v>
      </c>
      <c r="F21" s="115">
        <f>утв.смета!G27</f>
        <v>6272.75</v>
      </c>
      <c r="G21" s="277">
        <f>зарплата!E187/1000</f>
        <v>12643.47977</v>
      </c>
      <c r="H21" s="206">
        <f>G21/F21*100-100</f>
        <v>101.56199067394684</v>
      </c>
      <c r="I21" s="197" t="s">
        <v>305</v>
      </c>
    </row>
    <row r="22" spans="2:9" s="2" customFormat="1" x14ac:dyDescent="0.3">
      <c r="B22" s="118"/>
      <c r="C22" s="117" t="s">
        <v>10</v>
      </c>
      <c r="D22" s="118" t="s">
        <v>11</v>
      </c>
      <c r="E22" s="119">
        <f>утв.смета!E28</f>
        <v>5.14</v>
      </c>
      <c r="F22" s="119">
        <v>5.14</v>
      </c>
      <c r="G22" s="279">
        <v>5.14</v>
      </c>
      <c r="H22" s="206">
        <f t="shared" si="0"/>
        <v>0</v>
      </c>
      <c r="I22" s="195"/>
    </row>
    <row r="23" spans="2:9" s="2" customFormat="1" x14ac:dyDescent="0.3">
      <c r="B23" s="118"/>
      <c r="C23" s="117" t="s">
        <v>248</v>
      </c>
      <c r="D23" s="118" t="s">
        <v>9</v>
      </c>
      <c r="E23" s="151">
        <f>утв.смета!E29</f>
        <v>105709.0142671855</v>
      </c>
      <c r="F23" s="151">
        <f>F21/F22*1000/12</f>
        <v>101698.28145265889</v>
      </c>
      <c r="G23" s="280">
        <f>G21/G22*1000/12</f>
        <v>204985.08057717248</v>
      </c>
      <c r="H23" s="205">
        <f t="shared" si="0"/>
        <v>101.56199067394681</v>
      </c>
      <c r="I23" s="197"/>
    </row>
    <row r="24" spans="2:9" s="2" customFormat="1" x14ac:dyDescent="0.3">
      <c r="B24" s="29" t="s">
        <v>12</v>
      </c>
      <c r="C24" s="30" t="s">
        <v>249</v>
      </c>
      <c r="D24" s="29" t="s">
        <v>4</v>
      </c>
      <c r="E24" s="115">
        <f>утв.смета!E30</f>
        <v>2881.49</v>
      </c>
      <c r="F24" s="115">
        <f>утв.смета!G30</f>
        <v>536.29999999999995</v>
      </c>
      <c r="G24" s="277">
        <f>(соц.налог!E132+соц.отч!E159)/1000</f>
        <v>1108.1695300000001</v>
      </c>
      <c r="H24" s="205">
        <f t="shared" si="0"/>
        <v>106.63239418236068</v>
      </c>
      <c r="I24" s="197" t="s">
        <v>306</v>
      </c>
    </row>
    <row r="25" spans="2:9" s="2" customFormat="1" x14ac:dyDescent="0.3">
      <c r="B25" s="29" t="s">
        <v>250</v>
      </c>
      <c r="C25" s="30" t="s">
        <v>251</v>
      </c>
      <c r="D25" s="29" t="s">
        <v>4</v>
      </c>
      <c r="E25" s="115">
        <f>утв.смета!E31</f>
        <v>917.69999999999993</v>
      </c>
      <c r="F25" s="115">
        <f>утв.смета!G31</f>
        <v>188.18</v>
      </c>
      <c r="G25" s="277">
        <f>'осмс
'!L73/1000</f>
        <v>388.48009999999999</v>
      </c>
      <c r="H25" s="206">
        <f t="shared" si="0"/>
        <v>106.44069507917951</v>
      </c>
      <c r="I25" s="197" t="s">
        <v>307</v>
      </c>
    </row>
    <row r="26" spans="2:9" s="2" customFormat="1" ht="78" x14ac:dyDescent="0.3">
      <c r="B26" s="123">
        <v>3</v>
      </c>
      <c r="C26" s="122" t="s">
        <v>269</v>
      </c>
      <c r="D26" s="123" t="s">
        <v>4</v>
      </c>
      <c r="E26" s="120">
        <f>утв.смета!E32</f>
        <v>38799.89</v>
      </c>
      <c r="F26" s="120">
        <f>утв.смета!G32</f>
        <v>7465.56</v>
      </c>
      <c r="G26" s="278">
        <f>аморт!E116/1000</f>
        <v>9512.4118400000007</v>
      </c>
      <c r="H26" s="206">
        <f t="shared" si="0"/>
        <v>27.417257915012414</v>
      </c>
      <c r="I26" s="197" t="s">
        <v>416</v>
      </c>
    </row>
    <row r="27" spans="2:9" s="2" customFormat="1" x14ac:dyDescent="0.3">
      <c r="B27" s="123">
        <v>4</v>
      </c>
      <c r="C27" s="122" t="s">
        <v>102</v>
      </c>
      <c r="D27" s="123" t="s">
        <v>4</v>
      </c>
      <c r="E27" s="121">
        <f>SUM(E29:E29)</f>
        <v>122582.43</v>
      </c>
      <c r="F27" s="121">
        <f>SUM(F29:F29)</f>
        <v>23586.31</v>
      </c>
      <c r="G27" s="281">
        <f>SUM(G29:G29)</f>
        <v>23290.126319999999</v>
      </c>
      <c r="H27" s="206">
        <f t="shared" si="0"/>
        <v>-1.2557440311774144</v>
      </c>
      <c r="I27" s="197" t="s">
        <v>308</v>
      </c>
    </row>
    <row r="28" spans="2:9" s="2" customFormat="1" x14ac:dyDescent="0.3">
      <c r="B28" s="29"/>
      <c r="C28" s="30" t="s">
        <v>7</v>
      </c>
      <c r="D28" s="29"/>
      <c r="E28" s="115"/>
      <c r="F28" s="115"/>
      <c r="G28" s="277"/>
      <c r="H28" s="206"/>
      <c r="I28" s="198"/>
    </row>
    <row r="29" spans="2:9" s="2" customFormat="1" x14ac:dyDescent="0.3">
      <c r="B29" s="29" t="s">
        <v>14</v>
      </c>
      <c r="C29" s="30" t="s">
        <v>253</v>
      </c>
      <c r="D29" s="29" t="s">
        <v>4</v>
      </c>
      <c r="E29" s="115">
        <f>утв.смета!E35</f>
        <v>122582.43</v>
      </c>
      <c r="F29" s="115">
        <f>утв.смета!G35</f>
        <v>23586.31</v>
      </c>
      <c r="G29" s="277">
        <f>(тр.усл.неэл.!E17+тр.усл.УММ!E33)/1000</f>
        <v>23290.126319999999</v>
      </c>
      <c r="H29" s="206">
        <f t="shared" si="0"/>
        <v>-1.2557440311774144</v>
      </c>
      <c r="I29" s="198" t="s">
        <v>308</v>
      </c>
    </row>
    <row r="30" spans="2:9" s="2" customFormat="1" x14ac:dyDescent="0.3">
      <c r="B30" s="123">
        <v>5</v>
      </c>
      <c r="C30" s="122" t="s">
        <v>124</v>
      </c>
      <c r="D30" s="123" t="s">
        <v>4</v>
      </c>
      <c r="E30" s="114">
        <f>SUM(E32:E33)</f>
        <v>2318.17</v>
      </c>
      <c r="F30" s="114">
        <f>SUM(F32:F33)</f>
        <v>446.04</v>
      </c>
      <c r="G30" s="278">
        <f>SUM(G32:G33)</f>
        <v>431.75841999999994</v>
      </c>
      <c r="H30" s="206">
        <f t="shared" si="0"/>
        <v>-3.2018608196574405</v>
      </c>
      <c r="I30" s="198"/>
    </row>
    <row r="31" spans="2:9" s="2" customFormat="1" x14ac:dyDescent="0.3">
      <c r="B31" s="29"/>
      <c r="C31" s="30" t="s">
        <v>7</v>
      </c>
      <c r="D31" s="29"/>
      <c r="E31" s="115"/>
      <c r="F31" s="115"/>
      <c r="G31" s="277"/>
      <c r="H31" s="206"/>
      <c r="I31" s="198"/>
    </row>
    <row r="32" spans="2:9" s="2" customFormat="1" ht="62.4" x14ac:dyDescent="0.3">
      <c r="B32" s="29" t="s">
        <v>15</v>
      </c>
      <c r="C32" s="30" t="s">
        <v>254</v>
      </c>
      <c r="D32" s="29" t="s">
        <v>4</v>
      </c>
      <c r="E32" s="115">
        <f>утв.смета!E38</f>
        <v>2318.17</v>
      </c>
      <c r="F32" s="115">
        <f>утв.смета!G38</f>
        <v>446.04</v>
      </c>
      <c r="G32" s="277">
        <f>('ОТ и ТБ сп.одж.'!L48+'ОТ и ТБ медосм'!L10+'ОТ и ТБ спецмолоко'!L19)/1000</f>
        <v>431.75841999999994</v>
      </c>
      <c r="H32" s="206">
        <f t="shared" si="0"/>
        <v>-3.2018608196574405</v>
      </c>
      <c r="I32" s="197" t="s">
        <v>309</v>
      </c>
    </row>
    <row r="33" spans="2:9" s="2" customFormat="1" x14ac:dyDescent="0.3">
      <c r="B33" s="29" t="s">
        <v>252</v>
      </c>
      <c r="C33" s="30" t="s">
        <v>255</v>
      </c>
      <c r="D33" s="29" t="s">
        <v>4</v>
      </c>
      <c r="E33" s="115">
        <f>утв.смета!E39</f>
        <v>0</v>
      </c>
      <c r="F33" s="115">
        <v>0</v>
      </c>
      <c r="G33" s="277">
        <v>0</v>
      </c>
      <c r="H33" s="206"/>
      <c r="I33" s="196"/>
    </row>
    <row r="34" spans="2:9" s="2" customFormat="1" ht="46.8" x14ac:dyDescent="0.3">
      <c r="B34" s="123" t="s">
        <v>16</v>
      </c>
      <c r="C34" s="122" t="s">
        <v>17</v>
      </c>
      <c r="D34" s="123" t="s">
        <v>4</v>
      </c>
      <c r="E34" s="114">
        <f>SUM(E36:E38)+0.01</f>
        <v>1449770.9700000002</v>
      </c>
      <c r="F34" s="114">
        <f>SUM(F36:F38)</f>
        <v>278953.04000000004</v>
      </c>
      <c r="G34" s="278">
        <f>SUM(G36:G38)</f>
        <v>366547.12045576278</v>
      </c>
      <c r="H34" s="205">
        <f t="shared" si="0"/>
        <v>31.401013036374422</v>
      </c>
      <c r="I34" s="198" t="s">
        <v>310</v>
      </c>
    </row>
    <row r="35" spans="2:9" s="2" customFormat="1" x14ac:dyDescent="0.3">
      <c r="B35" s="29"/>
      <c r="C35" s="30" t="s">
        <v>7</v>
      </c>
      <c r="D35" s="29"/>
      <c r="E35" s="115"/>
      <c r="F35" s="115"/>
      <c r="G35" s="277"/>
      <c r="H35" s="205"/>
      <c r="I35" s="196"/>
    </row>
    <row r="36" spans="2:9" s="2" customFormat="1" ht="46.8" x14ac:dyDescent="0.3">
      <c r="B36" s="123">
        <v>6</v>
      </c>
      <c r="C36" s="122" t="s">
        <v>18</v>
      </c>
      <c r="D36" s="123" t="s">
        <v>4</v>
      </c>
      <c r="E36" s="121">
        <f>утв.смета!E42</f>
        <v>1088255.4200000002</v>
      </c>
      <c r="F36" s="121">
        <f>утв.смета!G42</f>
        <v>209393.18</v>
      </c>
      <c r="G36" s="281">
        <f>общцех!G46</f>
        <v>293954.02411721542</v>
      </c>
      <c r="H36" s="205">
        <f t="shared" si="0"/>
        <v>40.383762316048404</v>
      </c>
      <c r="I36" s="197" t="s">
        <v>310</v>
      </c>
    </row>
    <row r="37" spans="2:9" s="2" customFormat="1" ht="46.8" x14ac:dyDescent="0.3">
      <c r="B37" s="123">
        <v>7</v>
      </c>
      <c r="C37" s="122" t="s">
        <v>19</v>
      </c>
      <c r="D37" s="123" t="s">
        <v>4</v>
      </c>
      <c r="E37" s="121">
        <f>утв.смета!E43</f>
        <v>349934.20999999996</v>
      </c>
      <c r="F37" s="121">
        <f>утв.смета!G43</f>
        <v>67331.47</v>
      </c>
      <c r="G37" s="281">
        <f>общезав.!F31</f>
        <v>70120.754533247396</v>
      </c>
      <c r="H37" s="205">
        <f t="shared" si="0"/>
        <v>4.1426164217822645</v>
      </c>
      <c r="I37" s="197" t="s">
        <v>310</v>
      </c>
    </row>
    <row r="38" spans="2:9" s="2" customFormat="1" x14ac:dyDescent="0.3">
      <c r="B38" s="123">
        <v>8</v>
      </c>
      <c r="C38" s="122" t="s">
        <v>22</v>
      </c>
      <c r="D38" s="123" t="s">
        <v>4</v>
      </c>
      <c r="E38" s="121">
        <f>утв.смета!E44</f>
        <v>11581.33</v>
      </c>
      <c r="F38" s="121">
        <f>утв.смета!G44</f>
        <v>2228.39</v>
      </c>
      <c r="G38" s="278">
        <f>'Налоговые плат'!D13/1000</f>
        <v>2472.3418053</v>
      </c>
      <c r="H38" s="205">
        <f t="shared" si="0"/>
        <v>10.947446600460438</v>
      </c>
      <c r="I38" s="197" t="s">
        <v>311</v>
      </c>
    </row>
    <row r="39" spans="2:9" s="2" customFormat="1" x14ac:dyDescent="0.3">
      <c r="B39" s="123" t="s">
        <v>23</v>
      </c>
      <c r="C39" s="122" t="s">
        <v>24</v>
      </c>
      <c r="D39" s="29" t="s">
        <v>4</v>
      </c>
      <c r="E39" s="114">
        <f>E14+E34</f>
        <v>1977455.5500000003</v>
      </c>
      <c r="F39" s="114">
        <f>F14+F34</f>
        <v>380479.25</v>
      </c>
      <c r="G39" s="114">
        <f>G14+G34</f>
        <v>474118.93224576279</v>
      </c>
      <c r="H39" s="205">
        <f t="shared" si="0"/>
        <v>24.610982660884346</v>
      </c>
      <c r="I39" s="199" t="s">
        <v>312</v>
      </c>
    </row>
    <row r="40" spans="2:9" s="2" customFormat="1" x14ac:dyDescent="0.3">
      <c r="B40" s="123" t="s">
        <v>25</v>
      </c>
      <c r="C40" s="122" t="s">
        <v>26</v>
      </c>
      <c r="D40" s="124" t="s">
        <v>4</v>
      </c>
      <c r="E40" s="114">
        <f>утв.смета!E46</f>
        <v>20941.077999999998</v>
      </c>
      <c r="F40" s="114">
        <f>утв.смета!G46</f>
        <v>5033.75</v>
      </c>
      <c r="G40" s="114">
        <f>G43-G39</f>
        <v>-47584.112525762815</v>
      </c>
      <c r="H40" s="205">
        <f t="shared" si="0"/>
        <v>-1045.3014656223058</v>
      </c>
      <c r="I40" s="200"/>
    </row>
    <row r="41" spans="2:9" s="2" customFormat="1" x14ac:dyDescent="0.3">
      <c r="B41" s="123" t="s">
        <v>27</v>
      </c>
      <c r="C41" s="122" t="s">
        <v>270</v>
      </c>
      <c r="D41" s="124" t="s">
        <v>4</v>
      </c>
      <c r="E41" s="114">
        <f>утв.смета!E47</f>
        <v>420.27</v>
      </c>
      <c r="F41" s="114"/>
      <c r="G41" s="114"/>
      <c r="H41" s="205"/>
      <c r="I41" s="200"/>
    </row>
    <row r="42" spans="2:9" s="2" customFormat="1" ht="31.2" x14ac:dyDescent="0.3">
      <c r="B42" s="123"/>
      <c r="C42" s="122" t="s">
        <v>332</v>
      </c>
      <c r="D42" s="124" t="s">
        <v>4</v>
      </c>
      <c r="E42" s="114">
        <f>утв.смета!E48</f>
        <v>19536.71</v>
      </c>
      <c r="F42" s="114">
        <f>утв.смета!G48</f>
        <v>12850.43</v>
      </c>
      <c r="G42" s="114"/>
      <c r="H42" s="205"/>
      <c r="I42" s="200"/>
    </row>
    <row r="43" spans="2:9" s="2" customFormat="1" x14ac:dyDescent="0.3">
      <c r="B43" s="123" t="s">
        <v>29</v>
      </c>
      <c r="C43" s="122" t="s">
        <v>28</v>
      </c>
      <c r="D43" s="123" t="s">
        <v>4</v>
      </c>
      <c r="E43" s="114">
        <f>SUM(E39:E40)-E41-E42-0.03</f>
        <v>1978439.6180000002</v>
      </c>
      <c r="F43" s="114">
        <f>SUM(F39:F40)-F41-F42</f>
        <v>372662.57</v>
      </c>
      <c r="G43" s="114">
        <f>Доход!F25/1000</f>
        <v>426534.81971999997</v>
      </c>
      <c r="H43" s="205">
        <f t="shared" si="0"/>
        <v>14.456039875429383</v>
      </c>
      <c r="I43" s="199" t="s">
        <v>313</v>
      </c>
    </row>
    <row r="44" spans="2:9" s="2" customFormat="1" ht="31.2" x14ac:dyDescent="0.3">
      <c r="B44" s="123" t="s">
        <v>30</v>
      </c>
      <c r="C44" s="122" t="s">
        <v>256</v>
      </c>
      <c r="D44" s="150" t="s">
        <v>271</v>
      </c>
      <c r="E44" s="114">
        <f>утв.смета!E50</f>
        <v>2862544.6999999997</v>
      </c>
      <c r="F44" s="114">
        <f>утв.смета!F50</f>
        <v>572508.93999999994</v>
      </c>
      <c r="G44" s="114">
        <f>Доход!D25</f>
        <v>615142.45000000007</v>
      </c>
      <c r="H44" s="205">
        <f t="shared" si="0"/>
        <v>7.4467850231299622</v>
      </c>
      <c r="I44" s="199" t="s">
        <v>580</v>
      </c>
    </row>
    <row r="45" spans="2:9" s="2" customFormat="1" ht="31.2" x14ac:dyDescent="0.3">
      <c r="B45" s="123" t="s">
        <v>257</v>
      </c>
      <c r="C45" s="201" t="s">
        <v>31</v>
      </c>
      <c r="D45" s="123" t="s">
        <v>272</v>
      </c>
      <c r="E45" s="121">
        <f>ROUND(E43/E44*1000,2)</f>
        <v>691.15</v>
      </c>
      <c r="F45" s="121">
        <f>ROUND(F43/F44*1000,2)</f>
        <v>650.92999999999995</v>
      </c>
      <c r="G45" s="121">
        <f>ROUND(G43/G44*1000,2)</f>
        <v>693.39</v>
      </c>
      <c r="H45" s="205">
        <f t="shared" si="0"/>
        <v>6.5229748206412381</v>
      </c>
      <c r="I45" s="199" t="s">
        <v>581</v>
      </c>
    </row>
    <row r="46" spans="2:9" s="2" customFormat="1" x14ac:dyDescent="0.3">
      <c r="B46" s="146"/>
      <c r="C46" s="147"/>
      <c r="D46" s="146"/>
      <c r="E46" s="146"/>
      <c r="F46" s="148"/>
      <c r="G46" s="148"/>
      <c r="H46" s="149"/>
      <c r="I46" s="148"/>
    </row>
    <row r="47" spans="2:9" s="2" customFormat="1" x14ac:dyDescent="0.3">
      <c r="B47" s="146"/>
      <c r="C47" s="147"/>
      <c r="D47" s="146"/>
      <c r="E47" s="146"/>
      <c r="F47" s="148"/>
      <c r="G47" s="148"/>
      <c r="H47" s="149"/>
      <c r="I47" s="148"/>
    </row>
    <row r="48" spans="2:9" s="4" customFormat="1" ht="13.2" hidden="1" x14ac:dyDescent="0.25">
      <c r="B48" s="109"/>
      <c r="C48" s="109"/>
      <c r="D48" s="109"/>
      <c r="E48" s="109"/>
      <c r="I48" s="7"/>
    </row>
    <row r="49" spans="2:7" ht="15.75" hidden="1" customHeight="1" x14ac:dyDescent="0.3">
      <c r="B49" s="284" t="s">
        <v>35</v>
      </c>
      <c r="C49" s="284"/>
      <c r="G49" s="6" t="s">
        <v>41</v>
      </c>
    </row>
    <row r="50" spans="2:7" hidden="1" x14ac:dyDescent="0.3"/>
    <row r="51" spans="2:7" hidden="1" x14ac:dyDescent="0.3">
      <c r="B51" s="6" t="s">
        <v>36</v>
      </c>
    </row>
    <row r="52" spans="2:7" ht="5.0999999999999996" hidden="1" customHeight="1" x14ac:dyDescent="0.3"/>
    <row r="53" spans="2:7" hidden="1" x14ac:dyDescent="0.3">
      <c r="B53" s="6" t="s">
        <v>37</v>
      </c>
      <c r="G53" s="6" t="s">
        <v>38</v>
      </c>
    </row>
    <row r="54" spans="2:7" hidden="1" x14ac:dyDescent="0.3"/>
  </sheetData>
  <mergeCells count="6">
    <mergeCell ref="B9:I9"/>
    <mergeCell ref="B49:C49"/>
    <mergeCell ref="B8:I8"/>
    <mergeCell ref="B5:I5"/>
    <mergeCell ref="B6:I6"/>
    <mergeCell ref="B7:I7"/>
  </mergeCells>
  <printOptions horizontalCentered="1"/>
  <pageMargins left="0.39370078740157483" right="0.39370078740157483" top="0.98425196850393704" bottom="0.39370078740157483" header="0" footer="0"/>
  <pageSetup paperSize="9" scale="69" fitToHeight="0" orientation="landscape" r:id="rId1"/>
  <rowBreaks count="1" manualBreakCount="1">
    <brk id="29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7"/>
  <sheetViews>
    <sheetView workbookViewId="0">
      <selection activeCell="D21" activeCellId="1" sqref="B9:H9 D21"/>
    </sheetView>
  </sheetViews>
  <sheetFormatPr defaultColWidth="7.8984375" defaultRowHeight="15.6" outlineLevelRow="1" x14ac:dyDescent="0.3"/>
  <cols>
    <col min="1" max="1" width="8.69921875" style="14" customWidth="1"/>
    <col min="2" max="4" width="14.8984375" style="14" customWidth="1"/>
    <col min="5" max="5" width="6.09765625" style="14" customWidth="1"/>
    <col min="6" max="6" width="3.5" style="14" customWidth="1"/>
    <col min="7" max="7" width="10.5" style="14" customWidth="1"/>
    <col min="8" max="8" width="6.09765625" style="14" customWidth="1"/>
    <col min="9" max="9" width="3.5" style="14" customWidth="1"/>
    <col min="10" max="10" width="10.5" style="14" customWidth="1"/>
    <col min="11" max="11" width="2.59765625" style="14" customWidth="1"/>
    <col min="12" max="12" width="12.19921875" style="14" customWidth="1"/>
    <col min="13" max="13" width="2.59765625" style="14" customWidth="1"/>
    <col min="14" max="14" width="12.19921875" style="14" customWidth="1"/>
    <col min="15" max="15" width="8.69921875" bestFit="1" customWidth="1"/>
  </cols>
  <sheetData>
    <row r="1" spans="1:15" x14ac:dyDescent="0.3">
      <c r="A1" s="13" t="s">
        <v>42</v>
      </c>
    </row>
    <row r="2" spans="1:15" x14ac:dyDescent="0.3">
      <c r="A2" s="15" t="s">
        <v>417</v>
      </c>
    </row>
    <row r="3" spans="1:15" x14ac:dyDescent="0.3">
      <c r="A3" s="14" t="s">
        <v>43</v>
      </c>
      <c r="B3" s="14" t="s">
        <v>44</v>
      </c>
    </row>
    <row r="4" spans="1:15" x14ac:dyDescent="0.3">
      <c r="A4" s="14" t="s">
        <v>45</v>
      </c>
      <c r="B4" s="14" t="s">
        <v>418</v>
      </c>
    </row>
    <row r="5" spans="1:15" x14ac:dyDescent="0.3">
      <c r="A5" s="312" t="s">
        <v>46</v>
      </c>
      <c r="B5" s="303" t="s">
        <v>47</v>
      </c>
      <c r="C5" s="303" t="s">
        <v>48</v>
      </c>
      <c r="D5" s="314" t="s">
        <v>49</v>
      </c>
      <c r="E5" s="303" t="s">
        <v>50</v>
      </c>
      <c r="F5" s="303"/>
      <c r="G5" s="303"/>
      <c r="H5" s="316" t="s">
        <v>51</v>
      </c>
      <c r="I5" s="316"/>
      <c r="J5" s="316"/>
      <c r="K5" s="303" t="s">
        <v>52</v>
      </c>
      <c r="L5" s="303"/>
      <c r="M5" s="303" t="s">
        <v>53</v>
      </c>
      <c r="N5" s="303"/>
    </row>
    <row r="6" spans="1:15" x14ac:dyDescent="0.3">
      <c r="A6" s="304"/>
      <c r="B6" s="313"/>
      <c r="C6" s="313"/>
      <c r="D6" s="315"/>
      <c r="E6" s="223" t="s">
        <v>54</v>
      </c>
      <c r="F6" s="306"/>
      <c r="G6" s="306"/>
      <c r="H6" s="222" t="s">
        <v>54</v>
      </c>
      <c r="I6" s="307"/>
      <c r="J6" s="307"/>
      <c r="K6" s="304"/>
      <c r="L6" s="305"/>
      <c r="M6" s="304"/>
      <c r="N6" s="305"/>
    </row>
    <row r="7" spans="1:15" x14ac:dyDescent="0.3">
      <c r="A7" s="308" t="s">
        <v>55</v>
      </c>
      <c r="B7" s="308"/>
      <c r="C7" s="308"/>
      <c r="D7" s="308"/>
      <c r="E7" s="311"/>
      <c r="F7" s="311"/>
      <c r="G7" s="311"/>
      <c r="H7" s="311"/>
      <c r="I7" s="311"/>
      <c r="J7" s="311"/>
      <c r="K7" s="16"/>
      <c r="L7" s="17"/>
      <c r="M7" s="18"/>
      <c r="N7" s="19">
        <v>0</v>
      </c>
    </row>
    <row r="8" spans="1:15" ht="102.6" outlineLevel="1" x14ac:dyDescent="0.3">
      <c r="A8" s="20" t="s">
        <v>347</v>
      </c>
      <c r="B8" s="21" t="s">
        <v>419</v>
      </c>
      <c r="C8" s="21" t="s">
        <v>70</v>
      </c>
      <c r="D8" s="21" t="s">
        <v>71</v>
      </c>
      <c r="E8" s="22">
        <v>8410</v>
      </c>
      <c r="F8" s="301">
        <v>1366071.48</v>
      </c>
      <c r="G8" s="301"/>
      <c r="H8" s="22">
        <v>8310</v>
      </c>
      <c r="I8" s="302" t="s">
        <v>56</v>
      </c>
      <c r="J8" s="302"/>
      <c r="K8" s="23" t="s">
        <v>57</v>
      </c>
      <c r="L8" s="224">
        <v>1366071.48</v>
      </c>
      <c r="M8" s="24"/>
      <c r="N8" s="25"/>
    </row>
    <row r="9" spans="1:15" ht="102.6" outlineLevel="1" x14ac:dyDescent="0.3">
      <c r="A9" s="20" t="s">
        <v>356</v>
      </c>
      <c r="B9" s="21" t="s">
        <v>420</v>
      </c>
      <c r="C9" s="21" t="s">
        <v>70</v>
      </c>
      <c r="D9" s="21" t="s">
        <v>71</v>
      </c>
      <c r="E9" s="22">
        <v>8410</v>
      </c>
      <c r="F9" s="301">
        <v>1366071.48</v>
      </c>
      <c r="G9" s="301"/>
      <c r="H9" s="22">
        <v>8310</v>
      </c>
      <c r="I9" s="302" t="s">
        <v>56</v>
      </c>
      <c r="J9" s="302"/>
      <c r="K9" s="23" t="s">
        <v>57</v>
      </c>
      <c r="L9" s="224">
        <v>2732142.96</v>
      </c>
      <c r="M9" s="24"/>
      <c r="N9" s="25"/>
      <c r="O9" s="26"/>
    </row>
    <row r="10" spans="1:15" ht="102.6" outlineLevel="1" x14ac:dyDescent="0.3">
      <c r="A10" s="20" t="s">
        <v>371</v>
      </c>
      <c r="B10" s="21" t="s">
        <v>421</v>
      </c>
      <c r="C10" s="21" t="s">
        <v>70</v>
      </c>
      <c r="D10" s="21" t="s">
        <v>71</v>
      </c>
      <c r="E10" s="22">
        <v>8410</v>
      </c>
      <c r="F10" s="301">
        <v>214285.74</v>
      </c>
      <c r="G10" s="301"/>
      <c r="H10" s="22">
        <v>8310</v>
      </c>
      <c r="I10" s="302" t="s">
        <v>56</v>
      </c>
      <c r="J10" s="302"/>
      <c r="K10" s="23" t="s">
        <v>57</v>
      </c>
      <c r="L10" s="224">
        <v>2946428.7</v>
      </c>
      <c r="M10" s="24"/>
      <c r="N10" s="25"/>
      <c r="O10" s="26"/>
    </row>
    <row r="11" spans="1:15" ht="102.6" outlineLevel="1" x14ac:dyDescent="0.3">
      <c r="A11" s="20" t="s">
        <v>371</v>
      </c>
      <c r="B11" s="21" t="s">
        <v>421</v>
      </c>
      <c r="C11" s="21" t="s">
        <v>70</v>
      </c>
      <c r="D11" s="21" t="s">
        <v>71</v>
      </c>
      <c r="E11" s="22">
        <v>8410</v>
      </c>
      <c r="F11" s="301">
        <v>738571.36</v>
      </c>
      <c r="G11" s="301"/>
      <c r="H11" s="22">
        <v>8310</v>
      </c>
      <c r="I11" s="302" t="s">
        <v>56</v>
      </c>
      <c r="J11" s="302"/>
      <c r="K11" s="23" t="s">
        <v>57</v>
      </c>
      <c r="L11" s="224">
        <v>3685000.06</v>
      </c>
      <c r="M11" s="24"/>
      <c r="N11" s="25"/>
      <c r="O11" s="26"/>
    </row>
    <row r="12" spans="1:15" ht="102.6" outlineLevel="1" x14ac:dyDescent="0.3">
      <c r="A12" s="20" t="s">
        <v>385</v>
      </c>
      <c r="B12" s="21" t="s">
        <v>422</v>
      </c>
      <c r="C12" s="21" t="s">
        <v>70</v>
      </c>
      <c r="D12" s="21" t="s">
        <v>71</v>
      </c>
      <c r="E12" s="22">
        <v>8410</v>
      </c>
      <c r="F12" s="301">
        <v>910714.32</v>
      </c>
      <c r="G12" s="301"/>
      <c r="H12" s="22">
        <v>8310</v>
      </c>
      <c r="I12" s="302" t="s">
        <v>56</v>
      </c>
      <c r="J12" s="302"/>
      <c r="K12" s="23" t="s">
        <v>57</v>
      </c>
      <c r="L12" s="224">
        <v>4595714.38</v>
      </c>
      <c r="M12" s="24"/>
      <c r="N12" s="25"/>
      <c r="O12" s="26"/>
    </row>
    <row r="13" spans="1:15" ht="102.6" outlineLevel="1" x14ac:dyDescent="0.3">
      <c r="A13" s="20" t="s">
        <v>391</v>
      </c>
      <c r="B13" s="21" t="s">
        <v>423</v>
      </c>
      <c r="C13" s="21" t="s">
        <v>70</v>
      </c>
      <c r="D13" s="21" t="s">
        <v>71</v>
      </c>
      <c r="E13" s="22">
        <v>8410</v>
      </c>
      <c r="F13" s="301">
        <v>514285.74</v>
      </c>
      <c r="G13" s="301"/>
      <c r="H13" s="22">
        <v>8310</v>
      </c>
      <c r="I13" s="302" t="s">
        <v>56</v>
      </c>
      <c r="J13" s="302"/>
      <c r="K13" s="23" t="s">
        <v>57</v>
      </c>
      <c r="L13" s="224">
        <v>5110000.12</v>
      </c>
      <c r="M13" s="24"/>
      <c r="N13" s="25"/>
      <c r="O13" s="26"/>
    </row>
    <row r="14" spans="1:15" ht="102.6" outlineLevel="1" x14ac:dyDescent="0.3">
      <c r="A14" s="20" t="s">
        <v>393</v>
      </c>
      <c r="B14" s="21" t="s">
        <v>424</v>
      </c>
      <c r="C14" s="21" t="s">
        <v>70</v>
      </c>
      <c r="D14" s="21" t="s">
        <v>71</v>
      </c>
      <c r="E14" s="22">
        <v>8410</v>
      </c>
      <c r="F14" s="301">
        <v>455357.16</v>
      </c>
      <c r="G14" s="301"/>
      <c r="H14" s="22">
        <v>8310</v>
      </c>
      <c r="I14" s="302" t="s">
        <v>56</v>
      </c>
      <c r="J14" s="302"/>
      <c r="K14" s="23" t="s">
        <v>57</v>
      </c>
      <c r="L14" s="224">
        <v>5565357.2800000003</v>
      </c>
      <c r="M14" s="24"/>
      <c r="N14" s="25"/>
      <c r="O14" s="26"/>
    </row>
    <row r="15" spans="1:15" ht="102.6" outlineLevel="1" x14ac:dyDescent="0.3">
      <c r="A15" s="152">
        <v>44895</v>
      </c>
      <c r="B15" s="21" t="s">
        <v>425</v>
      </c>
      <c r="C15" s="21" t="s">
        <v>70</v>
      </c>
      <c r="D15" s="21" t="s">
        <v>71</v>
      </c>
      <c r="E15" s="22">
        <v>8410</v>
      </c>
      <c r="F15" s="301">
        <v>777371.36</v>
      </c>
      <c r="G15" s="301"/>
      <c r="H15" s="22">
        <v>8310</v>
      </c>
      <c r="I15" s="302" t="s">
        <v>56</v>
      </c>
      <c r="J15" s="302"/>
      <c r="K15" s="23" t="s">
        <v>57</v>
      </c>
      <c r="L15" s="224">
        <v>6342728.6400000006</v>
      </c>
      <c r="M15" s="24"/>
      <c r="N15" s="25"/>
      <c r="O15" s="26"/>
    </row>
    <row r="16" spans="1:15" ht="102.6" outlineLevel="1" x14ac:dyDescent="0.3">
      <c r="A16" s="152">
        <v>44926</v>
      </c>
      <c r="B16" s="21" t="s">
        <v>426</v>
      </c>
      <c r="C16" s="21" t="s">
        <v>70</v>
      </c>
      <c r="D16" s="21" t="s">
        <v>71</v>
      </c>
      <c r="E16" s="22">
        <v>8410</v>
      </c>
      <c r="F16" s="301">
        <v>935275.14</v>
      </c>
      <c r="G16" s="301"/>
      <c r="H16" s="22">
        <v>8310</v>
      </c>
      <c r="I16" s="302" t="s">
        <v>56</v>
      </c>
      <c r="J16" s="302"/>
      <c r="K16" s="23" t="s">
        <v>57</v>
      </c>
      <c r="L16" s="224">
        <v>7278003.7800000003</v>
      </c>
      <c r="M16" s="24"/>
      <c r="N16" s="25"/>
      <c r="O16" s="26"/>
    </row>
    <row r="17" spans="1:15" x14ac:dyDescent="0.3">
      <c r="A17" s="308" t="s">
        <v>58</v>
      </c>
      <c r="B17" s="308"/>
      <c r="C17" s="308"/>
      <c r="D17" s="308"/>
      <c r="E17" s="309">
        <v>7278003.7800000003</v>
      </c>
      <c r="F17" s="309"/>
      <c r="G17" s="309"/>
      <c r="H17" s="310">
        <v>0</v>
      </c>
      <c r="I17" s="310"/>
      <c r="J17" s="310"/>
      <c r="K17" s="16" t="s">
        <v>57</v>
      </c>
      <c r="L17" s="27">
        <v>7278003.7800000003</v>
      </c>
      <c r="M17" s="18"/>
      <c r="N17" s="19">
        <v>0</v>
      </c>
      <c r="O17" s="26"/>
    </row>
  </sheetData>
  <mergeCells count="33">
    <mergeCell ref="K5:L6"/>
    <mergeCell ref="M5:N6"/>
    <mergeCell ref="F6:G6"/>
    <mergeCell ref="I6:J6"/>
    <mergeCell ref="A7:D7"/>
    <mergeCell ref="E7:J7"/>
    <mergeCell ref="A5:A6"/>
    <mergeCell ref="B5:B6"/>
    <mergeCell ref="C5:C6"/>
    <mergeCell ref="D5:D6"/>
    <mergeCell ref="E5:G5"/>
    <mergeCell ref="H5:J5"/>
    <mergeCell ref="F8:G8"/>
    <mergeCell ref="I8:J8"/>
    <mergeCell ref="F9:G9"/>
    <mergeCell ref="I9:J9"/>
    <mergeCell ref="F10:G10"/>
    <mergeCell ref="I10:J10"/>
    <mergeCell ref="F11:G11"/>
    <mergeCell ref="I11:J11"/>
    <mergeCell ref="F12:G12"/>
    <mergeCell ref="I12:J12"/>
    <mergeCell ref="F13:G13"/>
    <mergeCell ref="I13:J13"/>
    <mergeCell ref="F14:G14"/>
    <mergeCell ref="I14:J14"/>
    <mergeCell ref="F15:G15"/>
    <mergeCell ref="I15:J15"/>
    <mergeCell ref="A17:D17"/>
    <mergeCell ref="E17:G17"/>
    <mergeCell ref="H17:J17"/>
    <mergeCell ref="F16:G16"/>
    <mergeCell ref="I16:J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8"/>
  <sheetViews>
    <sheetView workbookViewId="0">
      <selection activeCell="D21" activeCellId="1" sqref="B9:H9 D21"/>
    </sheetView>
  </sheetViews>
  <sheetFormatPr defaultColWidth="7.8984375" defaultRowHeight="15.6" outlineLevelRow="1" x14ac:dyDescent="0.3"/>
  <cols>
    <col min="1" max="1" width="8.69921875" style="14" customWidth="1"/>
    <col min="2" max="4" width="14.8984375" style="14" customWidth="1"/>
    <col min="5" max="5" width="6.09765625" style="14" customWidth="1"/>
    <col min="6" max="6" width="3.5" style="14" customWidth="1"/>
    <col min="7" max="7" width="10.5" style="14" customWidth="1"/>
    <col min="8" max="8" width="6.09765625" style="14" customWidth="1"/>
    <col min="9" max="9" width="3.5" style="14" customWidth="1"/>
    <col min="10" max="10" width="10.5" style="14" customWidth="1"/>
    <col min="11" max="11" width="2.59765625" style="14" customWidth="1"/>
    <col min="12" max="12" width="12.19921875" style="14" customWidth="1"/>
    <col min="13" max="13" width="2.59765625" style="14" customWidth="1"/>
    <col min="14" max="14" width="12.19921875" style="14" customWidth="1"/>
    <col min="15" max="15" width="8.69921875" bestFit="1" customWidth="1"/>
  </cols>
  <sheetData>
    <row r="1" spans="1:15" ht="12.9" customHeight="1" x14ac:dyDescent="0.3">
      <c r="A1" s="13" t="s">
        <v>42</v>
      </c>
    </row>
    <row r="2" spans="1:15" ht="15.9" customHeight="1" x14ac:dyDescent="0.3">
      <c r="A2" s="15" t="s">
        <v>417</v>
      </c>
    </row>
    <row r="3" spans="1:15" ht="11.1" customHeight="1" x14ac:dyDescent="0.3">
      <c r="A3" s="14" t="s">
        <v>43</v>
      </c>
      <c r="B3" s="14" t="s">
        <v>44</v>
      </c>
    </row>
    <row r="4" spans="1:15" ht="11.1" customHeight="1" x14ac:dyDescent="0.3">
      <c r="A4" s="14" t="s">
        <v>45</v>
      </c>
      <c r="B4" s="14" t="s">
        <v>427</v>
      </c>
    </row>
    <row r="5" spans="1:15" ht="12.9" customHeight="1" x14ac:dyDescent="0.3">
      <c r="A5" s="312" t="s">
        <v>46</v>
      </c>
      <c r="B5" s="303" t="s">
        <v>47</v>
      </c>
      <c r="C5" s="303" t="s">
        <v>48</v>
      </c>
      <c r="D5" s="314" t="s">
        <v>49</v>
      </c>
      <c r="E5" s="303" t="s">
        <v>50</v>
      </c>
      <c r="F5" s="303"/>
      <c r="G5" s="303"/>
      <c r="H5" s="316" t="s">
        <v>51</v>
      </c>
      <c r="I5" s="316"/>
      <c r="J5" s="316"/>
      <c r="K5" s="303" t="s">
        <v>52</v>
      </c>
      <c r="L5" s="303"/>
      <c r="M5" s="303" t="s">
        <v>53</v>
      </c>
      <c r="N5" s="303"/>
    </row>
    <row r="6" spans="1:15" ht="12.9" customHeight="1" x14ac:dyDescent="0.3">
      <c r="A6" s="304"/>
      <c r="B6" s="313"/>
      <c r="C6" s="313"/>
      <c r="D6" s="315"/>
      <c r="E6" s="223" t="s">
        <v>54</v>
      </c>
      <c r="F6" s="306"/>
      <c r="G6" s="306"/>
      <c r="H6" s="222" t="s">
        <v>54</v>
      </c>
      <c r="I6" s="307"/>
      <c r="J6" s="307"/>
      <c r="K6" s="304"/>
      <c r="L6" s="305"/>
      <c r="M6" s="304"/>
      <c r="N6" s="305"/>
    </row>
    <row r="7" spans="1:15" ht="12" customHeight="1" x14ac:dyDescent="0.3">
      <c r="A7" s="308" t="s">
        <v>55</v>
      </c>
      <c r="B7" s="308"/>
      <c r="C7" s="308"/>
      <c r="D7" s="308"/>
      <c r="E7" s="311"/>
      <c r="F7" s="311"/>
      <c r="G7" s="311"/>
      <c r="H7" s="311"/>
      <c r="I7" s="311"/>
      <c r="J7" s="311"/>
      <c r="K7" s="16"/>
      <c r="L7" s="17"/>
      <c r="M7" s="18"/>
      <c r="N7" s="19">
        <v>0</v>
      </c>
    </row>
    <row r="8" spans="1:15" ht="83.1" customHeight="1" outlineLevel="1" x14ac:dyDescent="0.3">
      <c r="A8" s="20" t="s">
        <v>347</v>
      </c>
      <c r="B8" s="21" t="s">
        <v>428</v>
      </c>
      <c r="C8" s="21" t="s">
        <v>72</v>
      </c>
      <c r="D8" s="21" t="s">
        <v>73</v>
      </c>
      <c r="E8" s="22">
        <v>8410</v>
      </c>
      <c r="F8" s="301">
        <v>458357.04</v>
      </c>
      <c r="G8" s="301"/>
      <c r="H8" s="22">
        <v>8310</v>
      </c>
      <c r="I8" s="302" t="s">
        <v>56</v>
      </c>
      <c r="J8" s="302"/>
      <c r="K8" s="23" t="s">
        <v>57</v>
      </c>
      <c r="L8" s="224">
        <v>458357.04</v>
      </c>
      <c r="M8" s="24"/>
      <c r="N8" s="25"/>
    </row>
    <row r="9" spans="1:15" ht="83.1" customHeight="1" outlineLevel="1" x14ac:dyDescent="0.3">
      <c r="A9" s="20" t="s">
        <v>347</v>
      </c>
      <c r="B9" s="21" t="s">
        <v>428</v>
      </c>
      <c r="C9" s="21" t="s">
        <v>72</v>
      </c>
      <c r="D9" s="21" t="s">
        <v>73</v>
      </c>
      <c r="E9" s="22">
        <v>8410</v>
      </c>
      <c r="F9" s="301">
        <v>482142.96</v>
      </c>
      <c r="G9" s="301"/>
      <c r="H9" s="22">
        <v>8310</v>
      </c>
      <c r="I9" s="302" t="s">
        <v>56</v>
      </c>
      <c r="J9" s="302"/>
      <c r="K9" s="23" t="s">
        <v>57</v>
      </c>
      <c r="L9" s="224">
        <v>940500</v>
      </c>
      <c r="M9" s="24"/>
      <c r="N9" s="25"/>
      <c r="O9" s="26"/>
    </row>
    <row r="10" spans="1:15" ht="83.1" customHeight="1" outlineLevel="1" x14ac:dyDescent="0.3">
      <c r="A10" s="20" t="s">
        <v>347</v>
      </c>
      <c r="B10" s="21" t="s">
        <v>428</v>
      </c>
      <c r="C10" s="21" t="s">
        <v>72</v>
      </c>
      <c r="D10" s="21" t="s">
        <v>73</v>
      </c>
      <c r="E10" s="22">
        <v>8410</v>
      </c>
      <c r="F10" s="301">
        <v>2145857.04</v>
      </c>
      <c r="G10" s="301"/>
      <c r="H10" s="22">
        <v>8310</v>
      </c>
      <c r="I10" s="302" t="s">
        <v>56</v>
      </c>
      <c r="J10" s="302"/>
      <c r="K10" s="23" t="s">
        <v>57</v>
      </c>
      <c r="L10" s="224">
        <v>3086357.04</v>
      </c>
      <c r="M10" s="24"/>
      <c r="N10" s="25"/>
      <c r="O10" s="26"/>
    </row>
    <row r="11" spans="1:15" ht="83.1" customHeight="1" outlineLevel="1" x14ac:dyDescent="0.3">
      <c r="A11" s="20" t="s">
        <v>356</v>
      </c>
      <c r="B11" s="21" t="s">
        <v>429</v>
      </c>
      <c r="C11" s="21" t="s">
        <v>72</v>
      </c>
      <c r="D11" s="21" t="s">
        <v>73</v>
      </c>
      <c r="E11" s="22">
        <v>8410</v>
      </c>
      <c r="F11" s="301">
        <v>458357.04</v>
      </c>
      <c r="G11" s="301"/>
      <c r="H11" s="22">
        <v>8310</v>
      </c>
      <c r="I11" s="302" t="s">
        <v>56</v>
      </c>
      <c r="J11" s="302"/>
      <c r="K11" s="23" t="s">
        <v>57</v>
      </c>
      <c r="L11" s="224">
        <v>3544714.08</v>
      </c>
      <c r="M11" s="24"/>
      <c r="N11" s="25"/>
      <c r="O11" s="26"/>
    </row>
    <row r="12" spans="1:15" ht="83.1" customHeight="1" outlineLevel="1" x14ac:dyDescent="0.3">
      <c r="A12" s="20" t="s">
        <v>356</v>
      </c>
      <c r="B12" s="21" t="s">
        <v>429</v>
      </c>
      <c r="C12" s="21" t="s">
        <v>72</v>
      </c>
      <c r="D12" s="21" t="s">
        <v>73</v>
      </c>
      <c r="E12" s="22">
        <v>8410</v>
      </c>
      <c r="F12" s="301">
        <v>241071.48</v>
      </c>
      <c r="G12" s="301"/>
      <c r="H12" s="22">
        <v>8310</v>
      </c>
      <c r="I12" s="302" t="s">
        <v>56</v>
      </c>
      <c r="J12" s="302"/>
      <c r="K12" s="23" t="s">
        <v>57</v>
      </c>
      <c r="L12" s="224">
        <v>3785785.56</v>
      </c>
      <c r="M12" s="24"/>
      <c r="N12" s="25"/>
      <c r="O12" s="26"/>
    </row>
    <row r="13" spans="1:15" ht="83.1" customHeight="1" outlineLevel="1" x14ac:dyDescent="0.3">
      <c r="A13" s="20" t="s">
        <v>356</v>
      </c>
      <c r="B13" s="21" t="s">
        <v>429</v>
      </c>
      <c r="C13" s="21" t="s">
        <v>72</v>
      </c>
      <c r="D13" s="21" t="s">
        <v>73</v>
      </c>
      <c r="E13" s="22">
        <v>8410</v>
      </c>
      <c r="F13" s="301">
        <v>2145857.04</v>
      </c>
      <c r="G13" s="301"/>
      <c r="H13" s="22">
        <v>8310</v>
      </c>
      <c r="I13" s="302" t="s">
        <v>56</v>
      </c>
      <c r="J13" s="302"/>
      <c r="K13" s="23" t="s">
        <v>57</v>
      </c>
      <c r="L13" s="224">
        <v>5931642.5999999996</v>
      </c>
      <c r="M13" s="24"/>
      <c r="N13" s="25"/>
      <c r="O13" s="26"/>
    </row>
    <row r="14" spans="1:15" ht="83.1" customHeight="1" outlineLevel="1" x14ac:dyDescent="0.3">
      <c r="A14" s="20" t="s">
        <v>369</v>
      </c>
      <c r="B14" s="21" t="s">
        <v>430</v>
      </c>
      <c r="C14" s="21" t="s">
        <v>72</v>
      </c>
      <c r="D14" s="21" t="s">
        <v>73</v>
      </c>
      <c r="E14" s="22">
        <v>8410</v>
      </c>
      <c r="F14" s="301">
        <v>687535.56</v>
      </c>
      <c r="G14" s="301"/>
      <c r="H14" s="22">
        <v>8310</v>
      </c>
      <c r="I14" s="302" t="s">
        <v>56</v>
      </c>
      <c r="J14" s="302"/>
      <c r="K14" s="23" t="s">
        <v>57</v>
      </c>
      <c r="L14" s="224">
        <v>6619178.1600000001</v>
      </c>
      <c r="M14" s="24"/>
      <c r="N14" s="25"/>
      <c r="O14" s="26"/>
    </row>
    <row r="15" spans="1:15" ht="83.1" customHeight="1" outlineLevel="1" x14ac:dyDescent="0.3">
      <c r="A15" s="20" t="s">
        <v>369</v>
      </c>
      <c r="B15" s="21" t="s">
        <v>430</v>
      </c>
      <c r="C15" s="21" t="s">
        <v>72</v>
      </c>
      <c r="D15" s="21" t="s">
        <v>73</v>
      </c>
      <c r="E15" s="22">
        <v>8410</v>
      </c>
      <c r="F15" s="301">
        <v>642857.28</v>
      </c>
      <c r="G15" s="301"/>
      <c r="H15" s="22">
        <v>8310</v>
      </c>
      <c r="I15" s="302" t="s">
        <v>56</v>
      </c>
      <c r="J15" s="302"/>
      <c r="K15" s="23" t="s">
        <v>57</v>
      </c>
      <c r="L15" s="224">
        <v>7262035.4400000004</v>
      </c>
      <c r="M15" s="24"/>
      <c r="N15" s="25"/>
      <c r="O15" s="26"/>
    </row>
    <row r="16" spans="1:15" ht="83.1" customHeight="1" outlineLevel="1" x14ac:dyDescent="0.3">
      <c r="A16" s="20" t="s">
        <v>371</v>
      </c>
      <c r="B16" s="21" t="s">
        <v>431</v>
      </c>
      <c r="C16" s="21" t="s">
        <v>72</v>
      </c>
      <c r="D16" s="21" t="s">
        <v>73</v>
      </c>
      <c r="E16" s="22">
        <v>8410</v>
      </c>
      <c r="F16" s="301">
        <v>763928.4</v>
      </c>
      <c r="G16" s="301"/>
      <c r="H16" s="22">
        <v>8310</v>
      </c>
      <c r="I16" s="302" t="s">
        <v>56</v>
      </c>
      <c r="J16" s="302"/>
      <c r="K16" s="23" t="s">
        <v>57</v>
      </c>
      <c r="L16" s="224">
        <v>8025963.8400000008</v>
      </c>
      <c r="M16" s="24"/>
      <c r="N16" s="25"/>
      <c r="O16" s="26"/>
    </row>
    <row r="17" spans="1:15" ht="83.1" customHeight="1" outlineLevel="1" x14ac:dyDescent="0.3">
      <c r="A17" s="20" t="s">
        <v>371</v>
      </c>
      <c r="B17" s="21" t="s">
        <v>431</v>
      </c>
      <c r="C17" s="21" t="s">
        <v>72</v>
      </c>
      <c r="D17" s="21" t="s">
        <v>73</v>
      </c>
      <c r="E17" s="22">
        <v>8410</v>
      </c>
      <c r="F17" s="301">
        <v>482142.96</v>
      </c>
      <c r="G17" s="301"/>
      <c r="H17" s="22">
        <v>8310</v>
      </c>
      <c r="I17" s="302" t="s">
        <v>56</v>
      </c>
      <c r="J17" s="302"/>
      <c r="K17" s="23" t="s">
        <v>57</v>
      </c>
      <c r="L17" s="224">
        <v>8508106.8000000007</v>
      </c>
      <c r="M17" s="24"/>
      <c r="N17" s="25"/>
      <c r="O17" s="26"/>
    </row>
    <row r="18" spans="1:15" ht="83.1" customHeight="1" outlineLevel="1" x14ac:dyDescent="0.3">
      <c r="A18" s="20" t="s">
        <v>378</v>
      </c>
      <c r="B18" s="21" t="s">
        <v>432</v>
      </c>
      <c r="C18" s="21" t="s">
        <v>72</v>
      </c>
      <c r="D18" s="21" t="s">
        <v>73</v>
      </c>
      <c r="E18" s="22">
        <v>8410</v>
      </c>
      <c r="F18" s="301">
        <v>343767.78</v>
      </c>
      <c r="G18" s="301"/>
      <c r="H18" s="22">
        <v>8310</v>
      </c>
      <c r="I18" s="302" t="s">
        <v>56</v>
      </c>
      <c r="J18" s="302"/>
      <c r="K18" s="23" t="s">
        <v>57</v>
      </c>
      <c r="L18" s="224">
        <v>8851874.5800000001</v>
      </c>
      <c r="M18" s="24"/>
      <c r="N18" s="25"/>
      <c r="O18" s="26"/>
    </row>
    <row r="19" spans="1:15" ht="83.1" customHeight="1" outlineLevel="1" x14ac:dyDescent="0.3">
      <c r="A19" s="20" t="s">
        <v>378</v>
      </c>
      <c r="B19" s="21" t="s">
        <v>432</v>
      </c>
      <c r="C19" s="21" t="s">
        <v>72</v>
      </c>
      <c r="D19" s="21" t="s">
        <v>73</v>
      </c>
      <c r="E19" s="22">
        <v>8410</v>
      </c>
      <c r="F19" s="301">
        <v>482142.96</v>
      </c>
      <c r="G19" s="301"/>
      <c r="H19" s="22">
        <v>8310</v>
      </c>
      <c r="I19" s="302" t="s">
        <v>56</v>
      </c>
      <c r="J19" s="302"/>
      <c r="K19" s="23" t="s">
        <v>57</v>
      </c>
      <c r="L19" s="224">
        <v>9334017.540000001</v>
      </c>
      <c r="M19" s="24"/>
      <c r="N19" s="25"/>
      <c r="O19" s="26"/>
    </row>
    <row r="20" spans="1:15" ht="83.1" customHeight="1" outlineLevel="1" x14ac:dyDescent="0.3">
      <c r="A20" s="20" t="s">
        <v>384</v>
      </c>
      <c r="B20" s="21" t="s">
        <v>433</v>
      </c>
      <c r="C20" s="21" t="s">
        <v>72</v>
      </c>
      <c r="D20" s="21" t="s">
        <v>73</v>
      </c>
      <c r="E20" s="22">
        <v>8410</v>
      </c>
      <c r="F20" s="301">
        <v>458357.04</v>
      </c>
      <c r="G20" s="301"/>
      <c r="H20" s="22">
        <v>8310</v>
      </c>
      <c r="I20" s="302" t="s">
        <v>56</v>
      </c>
      <c r="J20" s="302"/>
      <c r="K20" s="23" t="s">
        <v>57</v>
      </c>
      <c r="L20" s="224">
        <v>9792374.5800000001</v>
      </c>
      <c r="M20" s="24"/>
      <c r="N20" s="25"/>
      <c r="O20" s="26"/>
    </row>
    <row r="21" spans="1:15" ht="83.1" customHeight="1" outlineLevel="1" x14ac:dyDescent="0.3">
      <c r="A21" s="20" t="s">
        <v>384</v>
      </c>
      <c r="B21" s="21" t="s">
        <v>433</v>
      </c>
      <c r="C21" s="21" t="s">
        <v>72</v>
      </c>
      <c r="D21" s="21" t="s">
        <v>73</v>
      </c>
      <c r="E21" s="22">
        <v>8410</v>
      </c>
      <c r="F21" s="301">
        <v>482142.96</v>
      </c>
      <c r="G21" s="301"/>
      <c r="H21" s="22">
        <v>8310</v>
      </c>
      <c r="I21" s="302" t="s">
        <v>56</v>
      </c>
      <c r="J21" s="302"/>
      <c r="K21" s="23" t="s">
        <v>57</v>
      </c>
      <c r="L21" s="224">
        <v>10274517.540000001</v>
      </c>
      <c r="M21" s="24"/>
      <c r="N21" s="25"/>
      <c r="O21" s="26"/>
    </row>
    <row r="22" spans="1:15" ht="83.1" customHeight="1" outlineLevel="1" x14ac:dyDescent="0.3">
      <c r="A22" s="20" t="s">
        <v>385</v>
      </c>
      <c r="B22" s="21" t="s">
        <v>434</v>
      </c>
      <c r="C22" s="21" t="s">
        <v>72</v>
      </c>
      <c r="D22" s="21" t="s">
        <v>73</v>
      </c>
      <c r="E22" s="22">
        <v>8410</v>
      </c>
      <c r="F22" s="301">
        <v>458357.04</v>
      </c>
      <c r="G22" s="301"/>
      <c r="H22" s="22">
        <v>8310</v>
      </c>
      <c r="I22" s="302" t="s">
        <v>56</v>
      </c>
      <c r="J22" s="302"/>
      <c r="K22" s="23" t="s">
        <v>57</v>
      </c>
      <c r="L22" s="224">
        <v>10732874.58</v>
      </c>
      <c r="M22" s="24"/>
      <c r="N22" s="25"/>
      <c r="O22" s="26"/>
    </row>
    <row r="23" spans="1:15" ht="83.1" customHeight="1" outlineLevel="1" x14ac:dyDescent="0.3">
      <c r="A23" s="20" t="s">
        <v>385</v>
      </c>
      <c r="B23" s="21" t="s">
        <v>434</v>
      </c>
      <c r="C23" s="21" t="s">
        <v>72</v>
      </c>
      <c r="D23" s="21" t="s">
        <v>73</v>
      </c>
      <c r="E23" s="22">
        <v>8410</v>
      </c>
      <c r="F23" s="301">
        <v>535714.4</v>
      </c>
      <c r="G23" s="301"/>
      <c r="H23" s="22">
        <v>8310</v>
      </c>
      <c r="I23" s="302" t="s">
        <v>56</v>
      </c>
      <c r="J23" s="302"/>
      <c r="K23" s="23" t="s">
        <v>57</v>
      </c>
      <c r="L23" s="224">
        <v>11268588.98</v>
      </c>
      <c r="M23" s="24"/>
      <c r="N23" s="25"/>
      <c r="O23" s="26"/>
    </row>
    <row r="24" spans="1:15" ht="83.1" customHeight="1" outlineLevel="1" x14ac:dyDescent="0.3">
      <c r="A24" s="20" t="s">
        <v>391</v>
      </c>
      <c r="B24" s="21" t="s">
        <v>435</v>
      </c>
      <c r="C24" s="21" t="s">
        <v>72</v>
      </c>
      <c r="D24" s="21" t="s">
        <v>73</v>
      </c>
      <c r="E24" s="22">
        <v>8410</v>
      </c>
      <c r="F24" s="301">
        <v>687535.56</v>
      </c>
      <c r="G24" s="301"/>
      <c r="H24" s="22">
        <v>8310</v>
      </c>
      <c r="I24" s="302" t="s">
        <v>56</v>
      </c>
      <c r="J24" s="302"/>
      <c r="K24" s="23" t="s">
        <v>57</v>
      </c>
      <c r="L24" s="224">
        <v>11956124.540000001</v>
      </c>
      <c r="M24" s="24"/>
      <c r="N24" s="25"/>
      <c r="O24" s="26"/>
    </row>
    <row r="25" spans="1:15" ht="83.1" customHeight="1" outlineLevel="1" x14ac:dyDescent="0.3">
      <c r="A25" s="20" t="s">
        <v>391</v>
      </c>
      <c r="B25" s="21" t="s">
        <v>435</v>
      </c>
      <c r="C25" s="21" t="s">
        <v>72</v>
      </c>
      <c r="D25" s="21" t="s">
        <v>73</v>
      </c>
      <c r="E25" s="22">
        <v>8410</v>
      </c>
      <c r="F25" s="301">
        <v>535714.4</v>
      </c>
      <c r="G25" s="301"/>
      <c r="H25" s="22">
        <v>8310</v>
      </c>
      <c r="I25" s="302" t="s">
        <v>56</v>
      </c>
      <c r="J25" s="302"/>
      <c r="K25" s="23" t="s">
        <v>57</v>
      </c>
      <c r="L25" s="224">
        <v>12491838.940000001</v>
      </c>
      <c r="M25" s="24"/>
      <c r="N25" s="25"/>
      <c r="O25" s="26"/>
    </row>
    <row r="26" spans="1:15" ht="83.1" customHeight="1" outlineLevel="1" x14ac:dyDescent="0.3">
      <c r="A26" s="20" t="s">
        <v>393</v>
      </c>
      <c r="B26" s="21" t="s">
        <v>436</v>
      </c>
      <c r="C26" s="21" t="s">
        <v>72</v>
      </c>
      <c r="D26" s="21" t="s">
        <v>73</v>
      </c>
      <c r="E26" s="22">
        <v>8410</v>
      </c>
      <c r="F26" s="301">
        <v>458357.04</v>
      </c>
      <c r="G26" s="301"/>
      <c r="H26" s="22">
        <v>8310</v>
      </c>
      <c r="I26" s="302" t="s">
        <v>56</v>
      </c>
      <c r="J26" s="302"/>
      <c r="K26" s="23" t="s">
        <v>57</v>
      </c>
      <c r="L26" s="224">
        <v>12950195.98</v>
      </c>
      <c r="M26" s="24"/>
      <c r="N26" s="25"/>
      <c r="O26" s="26"/>
    </row>
    <row r="27" spans="1:15" ht="83.1" customHeight="1" outlineLevel="1" x14ac:dyDescent="0.3">
      <c r="A27" s="20" t="s">
        <v>393</v>
      </c>
      <c r="B27" s="21" t="s">
        <v>436</v>
      </c>
      <c r="C27" s="21" t="s">
        <v>72</v>
      </c>
      <c r="D27" s="21" t="s">
        <v>73</v>
      </c>
      <c r="E27" s="22">
        <v>8410</v>
      </c>
      <c r="F27" s="301">
        <v>482142.96</v>
      </c>
      <c r="G27" s="301"/>
      <c r="H27" s="22">
        <v>8310</v>
      </c>
      <c r="I27" s="302" t="s">
        <v>56</v>
      </c>
      <c r="J27" s="302"/>
      <c r="K27" s="23" t="s">
        <v>57</v>
      </c>
      <c r="L27" s="224">
        <v>13432338.940000001</v>
      </c>
      <c r="M27" s="24"/>
      <c r="N27" s="25"/>
      <c r="O27" s="26"/>
    </row>
    <row r="28" spans="1:15" ht="83.1" customHeight="1" outlineLevel="1" x14ac:dyDescent="0.3">
      <c r="A28" s="20" t="s">
        <v>399</v>
      </c>
      <c r="B28" s="21" t="s">
        <v>437</v>
      </c>
      <c r="C28" s="21" t="s">
        <v>72</v>
      </c>
      <c r="D28" s="21" t="s">
        <v>73</v>
      </c>
      <c r="E28" s="22">
        <v>8410</v>
      </c>
      <c r="F28" s="301">
        <v>687535.56</v>
      </c>
      <c r="G28" s="301"/>
      <c r="H28" s="22">
        <v>8310</v>
      </c>
      <c r="I28" s="302" t="s">
        <v>56</v>
      </c>
      <c r="J28" s="302"/>
      <c r="K28" s="23" t="s">
        <v>57</v>
      </c>
      <c r="L28" s="224">
        <v>14119874.500000002</v>
      </c>
      <c r="M28" s="24"/>
      <c r="N28" s="25"/>
      <c r="O28" s="26"/>
    </row>
    <row r="29" spans="1:15" ht="83.1" customHeight="1" outlineLevel="1" x14ac:dyDescent="0.3">
      <c r="A29" s="20" t="s">
        <v>399</v>
      </c>
      <c r="B29" s="21" t="s">
        <v>437</v>
      </c>
      <c r="C29" s="21" t="s">
        <v>72</v>
      </c>
      <c r="D29" s="21" t="s">
        <v>73</v>
      </c>
      <c r="E29" s="22">
        <v>8410</v>
      </c>
      <c r="F29" s="301">
        <v>482142.96</v>
      </c>
      <c r="G29" s="301"/>
      <c r="H29" s="22">
        <v>8310</v>
      </c>
      <c r="I29" s="302" t="s">
        <v>56</v>
      </c>
      <c r="J29" s="302"/>
      <c r="K29" s="23" t="s">
        <v>57</v>
      </c>
      <c r="L29" s="224">
        <v>14602017.460000003</v>
      </c>
      <c r="M29" s="24"/>
      <c r="N29" s="25"/>
      <c r="O29" s="26"/>
    </row>
    <row r="30" spans="1:15" ht="83.1" customHeight="1" outlineLevel="1" x14ac:dyDescent="0.3">
      <c r="A30" s="152">
        <v>44926</v>
      </c>
      <c r="B30" s="21" t="s">
        <v>438</v>
      </c>
      <c r="C30" s="21" t="s">
        <v>72</v>
      </c>
      <c r="D30" s="21" t="s">
        <v>73</v>
      </c>
      <c r="E30" s="22">
        <v>8410</v>
      </c>
      <c r="F30" s="301">
        <v>379050</v>
      </c>
      <c r="G30" s="301"/>
      <c r="H30" s="22">
        <v>8310</v>
      </c>
      <c r="I30" s="302" t="s">
        <v>56</v>
      </c>
      <c r="J30" s="302"/>
      <c r="K30" s="23" t="s">
        <v>57</v>
      </c>
      <c r="L30" s="224">
        <v>14981067.460000003</v>
      </c>
      <c r="M30" s="24"/>
      <c r="N30" s="25"/>
      <c r="O30" s="26"/>
    </row>
    <row r="31" spans="1:15" ht="83.1" customHeight="1" outlineLevel="1" x14ac:dyDescent="0.3">
      <c r="A31" s="152">
        <v>44926</v>
      </c>
      <c r="B31" s="21" t="s">
        <v>438</v>
      </c>
      <c r="C31" s="21" t="s">
        <v>72</v>
      </c>
      <c r="D31" s="21" t="s">
        <v>73</v>
      </c>
      <c r="E31" s="22">
        <v>8410</v>
      </c>
      <c r="F31" s="301">
        <v>604800</v>
      </c>
      <c r="G31" s="301"/>
      <c r="H31" s="22">
        <v>8310</v>
      </c>
      <c r="I31" s="302" t="s">
        <v>56</v>
      </c>
      <c r="J31" s="302"/>
      <c r="K31" s="23" t="s">
        <v>57</v>
      </c>
      <c r="L31" s="224">
        <v>15585867.460000003</v>
      </c>
      <c r="M31" s="24"/>
      <c r="N31" s="25"/>
      <c r="O31" s="26"/>
    </row>
    <row r="32" spans="1:15" ht="83.1" customHeight="1" outlineLevel="1" x14ac:dyDescent="0.3">
      <c r="A32" s="152">
        <v>44926</v>
      </c>
      <c r="B32" s="21" t="s">
        <v>438</v>
      </c>
      <c r="C32" s="21" t="s">
        <v>72</v>
      </c>
      <c r="D32" s="21" t="s">
        <v>73</v>
      </c>
      <c r="E32" s="22">
        <v>8410</v>
      </c>
      <c r="F32" s="301">
        <v>426255.08</v>
      </c>
      <c r="G32" s="301"/>
      <c r="H32" s="22">
        <v>8310</v>
      </c>
      <c r="I32" s="302" t="s">
        <v>56</v>
      </c>
      <c r="J32" s="302"/>
      <c r="K32" s="23" t="s">
        <v>57</v>
      </c>
      <c r="L32" s="224">
        <v>16012122.540000003</v>
      </c>
      <c r="M32" s="24"/>
      <c r="N32" s="25"/>
      <c r="O32" s="26"/>
    </row>
    <row r="33" spans="1:15" ht="12" customHeight="1" x14ac:dyDescent="0.3">
      <c r="A33" s="318" t="s">
        <v>58</v>
      </c>
      <c r="B33" s="319"/>
      <c r="C33" s="319"/>
      <c r="D33" s="320"/>
      <c r="E33" s="321">
        <v>16012122.539999999</v>
      </c>
      <c r="F33" s="322"/>
      <c r="G33" s="323"/>
      <c r="H33" s="324">
        <v>0</v>
      </c>
      <c r="I33" s="325"/>
      <c r="J33" s="326"/>
      <c r="K33" s="16" t="s">
        <v>57</v>
      </c>
      <c r="L33" s="27">
        <v>16012122.540000003</v>
      </c>
      <c r="M33" s="18"/>
      <c r="N33" s="19">
        <v>0</v>
      </c>
      <c r="O33" s="26"/>
    </row>
    <row r="34" spans="1:15" ht="11.4" customHeight="1" x14ac:dyDescent="0.3"/>
    <row r="35" spans="1:15" ht="11.4" customHeight="1" x14ac:dyDescent="0.3"/>
    <row r="36" spans="1:15" ht="11.4" customHeight="1" x14ac:dyDescent="0.3"/>
    <row r="37" spans="1:15" ht="11.4" customHeight="1" x14ac:dyDescent="0.3"/>
    <row r="38" spans="1:15" ht="11.4" customHeight="1" x14ac:dyDescent="0.3"/>
    <row r="39" spans="1:15" ht="11.4" customHeight="1" x14ac:dyDescent="0.3"/>
    <row r="40" spans="1:15" ht="11.4" customHeight="1" x14ac:dyDescent="0.3"/>
    <row r="41" spans="1:15" ht="11.4" customHeight="1" x14ac:dyDescent="0.3"/>
    <row r="42" spans="1:15" ht="11.4" customHeight="1" x14ac:dyDescent="0.3"/>
    <row r="43" spans="1:15" ht="11.4" customHeight="1" x14ac:dyDescent="0.3"/>
    <row r="44" spans="1:15" ht="11.4" customHeight="1" x14ac:dyDescent="0.3"/>
    <row r="45" spans="1:15" ht="11.4" customHeight="1" x14ac:dyDescent="0.3"/>
    <row r="46" spans="1:15" ht="11.4" customHeight="1" x14ac:dyDescent="0.3"/>
    <row r="47" spans="1:15" ht="11.4" customHeight="1" x14ac:dyDescent="0.3"/>
    <row r="48" spans="1:15" ht="11.4" customHeight="1" x14ac:dyDescent="0.3"/>
  </sheetData>
  <mergeCells count="65">
    <mergeCell ref="K5:L6"/>
    <mergeCell ref="M5:N6"/>
    <mergeCell ref="F6:G6"/>
    <mergeCell ref="I6:J6"/>
    <mergeCell ref="F14:G14"/>
    <mergeCell ref="I14:J14"/>
    <mergeCell ref="F8:G8"/>
    <mergeCell ref="I8:J8"/>
    <mergeCell ref="F9:G9"/>
    <mergeCell ref="I9:J9"/>
    <mergeCell ref="F10:G10"/>
    <mergeCell ref="I10:J10"/>
    <mergeCell ref="A7:D7"/>
    <mergeCell ref="E7:J7"/>
    <mergeCell ref="A5:A6"/>
    <mergeCell ref="B5:B6"/>
    <mergeCell ref="C5:C6"/>
    <mergeCell ref="D5:D6"/>
    <mergeCell ref="E5:G5"/>
    <mergeCell ref="H5:J5"/>
    <mergeCell ref="F15:G15"/>
    <mergeCell ref="I15:J15"/>
    <mergeCell ref="F16:G16"/>
    <mergeCell ref="I16:J16"/>
    <mergeCell ref="F11:G11"/>
    <mergeCell ref="I11:J11"/>
    <mergeCell ref="F12:G12"/>
    <mergeCell ref="I12:J12"/>
    <mergeCell ref="F13:G13"/>
    <mergeCell ref="I13:J13"/>
    <mergeCell ref="F17:G17"/>
    <mergeCell ref="I17:J17"/>
    <mergeCell ref="F18:G18"/>
    <mergeCell ref="I18:J18"/>
    <mergeCell ref="F19:G19"/>
    <mergeCell ref="I19:J19"/>
    <mergeCell ref="F20:G20"/>
    <mergeCell ref="I20:J20"/>
    <mergeCell ref="F21:G21"/>
    <mergeCell ref="I21:J21"/>
    <mergeCell ref="F22:G22"/>
    <mergeCell ref="I22:J22"/>
    <mergeCell ref="F23:G23"/>
    <mergeCell ref="I23:J23"/>
    <mergeCell ref="F24:G24"/>
    <mergeCell ref="I24:J24"/>
    <mergeCell ref="F25:G25"/>
    <mergeCell ref="I25:J25"/>
    <mergeCell ref="F26:G26"/>
    <mergeCell ref="I26:J26"/>
    <mergeCell ref="F27:G27"/>
    <mergeCell ref="I27:J27"/>
    <mergeCell ref="F28:G28"/>
    <mergeCell ref="I28:J28"/>
    <mergeCell ref="F29:G29"/>
    <mergeCell ref="I29:J29"/>
    <mergeCell ref="F30:G30"/>
    <mergeCell ref="I30:J30"/>
    <mergeCell ref="F31:G31"/>
    <mergeCell ref="I31:J31"/>
    <mergeCell ref="A33:D33"/>
    <mergeCell ref="E33:G33"/>
    <mergeCell ref="H33:J33"/>
    <mergeCell ref="F32:G32"/>
    <mergeCell ref="I32:J3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8"/>
  <sheetViews>
    <sheetView workbookViewId="0">
      <selection activeCell="D21" activeCellId="1" sqref="B9:H9 D21"/>
    </sheetView>
  </sheetViews>
  <sheetFormatPr defaultColWidth="7.8984375" defaultRowHeight="15.6" outlineLevelRow="1" x14ac:dyDescent="0.3"/>
  <cols>
    <col min="1" max="1" width="8.69921875" style="14" customWidth="1"/>
    <col min="2" max="4" width="14.8984375" style="14" customWidth="1"/>
    <col min="5" max="5" width="6.09765625" style="14" customWidth="1"/>
    <col min="6" max="6" width="3.5" style="14" customWidth="1"/>
    <col min="7" max="7" width="10.5" style="14" customWidth="1"/>
    <col min="8" max="8" width="6.09765625" style="14" customWidth="1"/>
    <col min="9" max="9" width="3.5" style="14" customWidth="1"/>
    <col min="10" max="10" width="10.5" style="14" customWidth="1"/>
    <col min="11" max="11" width="2.59765625" style="14" customWidth="1"/>
    <col min="12" max="12" width="12.19921875" style="14" customWidth="1"/>
    <col min="13" max="13" width="2.59765625" style="14" customWidth="1"/>
    <col min="14" max="14" width="12.19921875" style="14" customWidth="1"/>
    <col min="15" max="15" width="8.8984375" bestFit="1" customWidth="1"/>
  </cols>
  <sheetData>
    <row r="1" spans="1:15" ht="12.9" customHeight="1" x14ac:dyDescent="0.3">
      <c r="A1" s="13" t="s">
        <v>42</v>
      </c>
    </row>
    <row r="2" spans="1:15" ht="15.9" customHeight="1" x14ac:dyDescent="0.3">
      <c r="A2" s="15" t="s">
        <v>334</v>
      </c>
    </row>
    <row r="3" spans="1:15" ht="11.1" customHeight="1" x14ac:dyDescent="0.3">
      <c r="A3" s="14" t="s">
        <v>43</v>
      </c>
      <c r="B3" s="14" t="s">
        <v>44</v>
      </c>
    </row>
    <row r="4" spans="1:15" ht="31.5" customHeight="1" x14ac:dyDescent="0.3">
      <c r="A4" s="14" t="s">
        <v>45</v>
      </c>
      <c r="B4" s="327" t="s">
        <v>74</v>
      </c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</row>
    <row r="5" spans="1:15" ht="12.9" customHeight="1" x14ac:dyDescent="0.3">
      <c r="A5" s="312" t="s">
        <v>46</v>
      </c>
      <c r="B5" s="303" t="s">
        <v>47</v>
      </c>
      <c r="C5" s="303" t="s">
        <v>48</v>
      </c>
      <c r="D5" s="314" t="s">
        <v>49</v>
      </c>
      <c r="E5" s="303" t="s">
        <v>50</v>
      </c>
      <c r="F5" s="303"/>
      <c r="G5" s="303"/>
      <c r="H5" s="316" t="s">
        <v>51</v>
      </c>
      <c r="I5" s="316"/>
      <c r="J5" s="316"/>
      <c r="K5" s="303" t="s">
        <v>52</v>
      </c>
      <c r="L5" s="303"/>
      <c r="M5" s="303" t="s">
        <v>53</v>
      </c>
      <c r="N5" s="303"/>
    </row>
    <row r="6" spans="1:15" ht="12.9" customHeight="1" x14ac:dyDescent="0.3">
      <c r="A6" s="304"/>
      <c r="B6" s="313"/>
      <c r="C6" s="313"/>
      <c r="D6" s="315"/>
      <c r="E6" s="223" t="s">
        <v>54</v>
      </c>
      <c r="F6" s="306"/>
      <c r="G6" s="306"/>
      <c r="H6" s="222" t="s">
        <v>54</v>
      </c>
      <c r="I6" s="307"/>
      <c r="J6" s="307"/>
      <c r="K6" s="304"/>
      <c r="L6" s="305"/>
      <c r="M6" s="304"/>
      <c r="N6" s="305"/>
    </row>
    <row r="7" spans="1:15" ht="12" customHeight="1" x14ac:dyDescent="0.3">
      <c r="A7" s="308" t="s">
        <v>55</v>
      </c>
      <c r="B7" s="308"/>
      <c r="C7" s="308"/>
      <c r="D7" s="308"/>
      <c r="E7" s="311"/>
      <c r="F7" s="311"/>
      <c r="G7" s="311"/>
      <c r="H7" s="311"/>
      <c r="I7" s="311"/>
      <c r="J7" s="311"/>
      <c r="K7" s="16"/>
      <c r="L7" s="17"/>
      <c r="M7" s="18"/>
      <c r="N7" s="19">
        <v>0</v>
      </c>
    </row>
    <row r="8" spans="1:15" ht="83.1" customHeight="1" outlineLevel="1" x14ac:dyDescent="0.3">
      <c r="A8" s="152">
        <v>44571</v>
      </c>
      <c r="B8" s="21" t="s">
        <v>462</v>
      </c>
      <c r="C8" s="21" t="s">
        <v>75</v>
      </c>
      <c r="D8" s="21" t="s">
        <v>76</v>
      </c>
      <c r="E8" s="22">
        <v>8310</v>
      </c>
      <c r="F8" s="301">
        <v>7555.06</v>
      </c>
      <c r="G8" s="301"/>
      <c r="H8" s="22">
        <v>1354</v>
      </c>
      <c r="I8" s="302" t="s">
        <v>56</v>
      </c>
      <c r="J8" s="302"/>
      <c r="K8" s="23" t="s">
        <v>57</v>
      </c>
      <c r="L8" s="224">
        <v>7555.06</v>
      </c>
      <c r="M8" s="24"/>
      <c r="N8" s="25"/>
      <c r="O8" s="26"/>
    </row>
    <row r="9" spans="1:15" ht="83.1" customHeight="1" outlineLevel="1" x14ac:dyDescent="0.3">
      <c r="A9" s="152">
        <v>44571</v>
      </c>
      <c r="B9" s="21" t="s">
        <v>462</v>
      </c>
      <c r="C9" s="21" t="s">
        <v>75</v>
      </c>
      <c r="D9" s="21" t="s">
        <v>77</v>
      </c>
      <c r="E9" s="22">
        <v>8310</v>
      </c>
      <c r="F9" s="317">
        <v>626.42999999999995</v>
      </c>
      <c r="G9" s="317"/>
      <c r="H9" s="22">
        <v>1354</v>
      </c>
      <c r="I9" s="302" t="s">
        <v>56</v>
      </c>
      <c r="J9" s="302"/>
      <c r="K9" s="23" t="s">
        <v>57</v>
      </c>
      <c r="L9" s="224">
        <v>8181.4900000000007</v>
      </c>
      <c r="M9" s="24"/>
      <c r="N9" s="25"/>
      <c r="O9" s="26"/>
    </row>
    <row r="10" spans="1:15" ht="83.1" customHeight="1" outlineLevel="1" x14ac:dyDescent="0.3">
      <c r="A10" s="152">
        <v>44571</v>
      </c>
      <c r="B10" s="21" t="s">
        <v>462</v>
      </c>
      <c r="C10" s="21" t="s">
        <v>75</v>
      </c>
      <c r="D10" s="21" t="s">
        <v>78</v>
      </c>
      <c r="E10" s="22">
        <v>8310</v>
      </c>
      <c r="F10" s="301">
        <v>3991.71</v>
      </c>
      <c r="G10" s="301"/>
      <c r="H10" s="22">
        <v>1354</v>
      </c>
      <c r="I10" s="302" t="s">
        <v>56</v>
      </c>
      <c r="J10" s="302"/>
      <c r="K10" s="23" t="s">
        <v>57</v>
      </c>
      <c r="L10" s="224">
        <v>12173.2</v>
      </c>
      <c r="M10" s="24"/>
      <c r="N10" s="25"/>
      <c r="O10" s="26"/>
    </row>
    <row r="11" spans="1:15" ht="83.1" customHeight="1" outlineLevel="1" x14ac:dyDescent="0.3">
      <c r="A11" s="152">
        <v>44574</v>
      </c>
      <c r="B11" s="21" t="s">
        <v>463</v>
      </c>
      <c r="C11" s="21" t="s">
        <v>75</v>
      </c>
      <c r="D11" s="21" t="s">
        <v>78</v>
      </c>
      <c r="E11" s="22">
        <v>8310</v>
      </c>
      <c r="F11" s="301">
        <v>3991.71</v>
      </c>
      <c r="G11" s="301"/>
      <c r="H11" s="22">
        <v>1354</v>
      </c>
      <c r="I11" s="302" t="s">
        <v>56</v>
      </c>
      <c r="J11" s="302"/>
      <c r="K11" s="23" t="s">
        <v>57</v>
      </c>
      <c r="L11" s="224">
        <v>16164.91</v>
      </c>
      <c r="M11" s="24"/>
      <c r="N11" s="25"/>
      <c r="O11" s="26"/>
    </row>
    <row r="12" spans="1:15" ht="83.1" customHeight="1" outlineLevel="1" x14ac:dyDescent="0.3">
      <c r="A12" s="152">
        <v>44596</v>
      </c>
      <c r="B12" s="21" t="s">
        <v>464</v>
      </c>
      <c r="C12" s="21" t="s">
        <v>75</v>
      </c>
      <c r="D12" s="21" t="s">
        <v>465</v>
      </c>
      <c r="E12" s="22">
        <v>8310</v>
      </c>
      <c r="F12" s="317">
        <v>775.35</v>
      </c>
      <c r="G12" s="317"/>
      <c r="H12" s="22">
        <v>1354</v>
      </c>
      <c r="I12" s="302" t="s">
        <v>56</v>
      </c>
      <c r="J12" s="302"/>
      <c r="K12" s="23" t="s">
        <v>57</v>
      </c>
      <c r="L12" s="224">
        <v>16940.259999999998</v>
      </c>
      <c r="M12" s="24"/>
      <c r="N12" s="25"/>
      <c r="O12" s="26"/>
    </row>
    <row r="13" spans="1:15" ht="83.1" customHeight="1" outlineLevel="1" x14ac:dyDescent="0.3">
      <c r="A13" s="152">
        <v>44596</v>
      </c>
      <c r="B13" s="21" t="s">
        <v>464</v>
      </c>
      <c r="C13" s="21" t="s">
        <v>75</v>
      </c>
      <c r="D13" s="21" t="s">
        <v>77</v>
      </c>
      <c r="E13" s="22">
        <v>8310</v>
      </c>
      <c r="F13" s="317">
        <v>626.42999999999995</v>
      </c>
      <c r="G13" s="317"/>
      <c r="H13" s="22">
        <v>1354</v>
      </c>
      <c r="I13" s="302" t="s">
        <v>56</v>
      </c>
      <c r="J13" s="302"/>
      <c r="K13" s="23" t="s">
        <v>57</v>
      </c>
      <c r="L13" s="224">
        <v>17566.689999999999</v>
      </c>
      <c r="M13" s="24"/>
      <c r="N13" s="25"/>
      <c r="O13" s="26"/>
    </row>
    <row r="14" spans="1:15" ht="83.1" customHeight="1" outlineLevel="1" x14ac:dyDescent="0.3">
      <c r="A14" s="152">
        <v>44596</v>
      </c>
      <c r="B14" s="21" t="s">
        <v>464</v>
      </c>
      <c r="C14" s="21" t="s">
        <v>75</v>
      </c>
      <c r="D14" s="21" t="s">
        <v>78</v>
      </c>
      <c r="E14" s="22">
        <v>8310</v>
      </c>
      <c r="F14" s="301">
        <v>3991.71</v>
      </c>
      <c r="G14" s="301"/>
      <c r="H14" s="22">
        <v>1354</v>
      </c>
      <c r="I14" s="302" t="s">
        <v>56</v>
      </c>
      <c r="J14" s="302"/>
      <c r="K14" s="23" t="s">
        <v>57</v>
      </c>
      <c r="L14" s="224">
        <v>21558.399999999998</v>
      </c>
      <c r="M14" s="24"/>
      <c r="N14" s="25"/>
      <c r="O14" s="26"/>
    </row>
    <row r="15" spans="1:15" ht="83.1" customHeight="1" outlineLevel="1" x14ac:dyDescent="0.3">
      <c r="A15" s="152">
        <v>44596</v>
      </c>
      <c r="B15" s="21" t="s">
        <v>464</v>
      </c>
      <c r="C15" s="21" t="s">
        <v>75</v>
      </c>
      <c r="D15" s="21" t="s">
        <v>79</v>
      </c>
      <c r="E15" s="22">
        <v>8310</v>
      </c>
      <c r="F15" s="317">
        <v>1861.61</v>
      </c>
      <c r="G15" s="317"/>
      <c r="H15" s="22">
        <v>1354</v>
      </c>
      <c r="I15" s="302" t="s">
        <v>56</v>
      </c>
      <c r="J15" s="302"/>
      <c r="K15" s="23" t="s">
        <v>57</v>
      </c>
      <c r="L15" s="224">
        <v>23420.01</v>
      </c>
      <c r="M15" s="24"/>
      <c r="N15" s="25"/>
      <c r="O15" s="26"/>
    </row>
    <row r="16" spans="1:15" ht="83.1" customHeight="1" outlineLevel="1" x14ac:dyDescent="0.3">
      <c r="A16" s="152">
        <v>44596</v>
      </c>
      <c r="B16" s="21" t="s">
        <v>464</v>
      </c>
      <c r="C16" s="21" t="s">
        <v>75</v>
      </c>
      <c r="D16" s="21" t="s">
        <v>80</v>
      </c>
      <c r="E16" s="22">
        <v>8310</v>
      </c>
      <c r="F16" s="301">
        <v>1188.6199999999999</v>
      </c>
      <c r="G16" s="301"/>
      <c r="H16" s="22">
        <v>1354</v>
      </c>
      <c r="I16" s="302" t="s">
        <v>56</v>
      </c>
      <c r="J16" s="302"/>
      <c r="K16" s="23" t="s">
        <v>57</v>
      </c>
      <c r="L16" s="224">
        <v>24608.629999999997</v>
      </c>
      <c r="M16" s="24"/>
      <c r="N16" s="25"/>
      <c r="O16" s="26"/>
    </row>
    <row r="17" spans="1:15" ht="83.1" customHeight="1" outlineLevel="1" x14ac:dyDescent="0.3">
      <c r="A17" s="152">
        <v>44606</v>
      </c>
      <c r="B17" s="21" t="s">
        <v>466</v>
      </c>
      <c r="C17" s="21" t="s">
        <v>75</v>
      </c>
      <c r="D17" s="21" t="s">
        <v>76</v>
      </c>
      <c r="E17" s="22">
        <v>8310</v>
      </c>
      <c r="F17" s="301">
        <v>15110.12</v>
      </c>
      <c r="G17" s="301"/>
      <c r="H17" s="22">
        <v>1354</v>
      </c>
      <c r="I17" s="302" t="s">
        <v>56</v>
      </c>
      <c r="J17" s="302"/>
      <c r="K17" s="23" t="s">
        <v>57</v>
      </c>
      <c r="L17" s="224">
        <v>39718.75</v>
      </c>
      <c r="M17" s="24"/>
      <c r="N17" s="25"/>
      <c r="O17" s="26"/>
    </row>
    <row r="18" spans="1:15" ht="83.1" customHeight="1" outlineLevel="1" x14ac:dyDescent="0.3">
      <c r="A18" s="152">
        <v>44606</v>
      </c>
      <c r="B18" s="21" t="s">
        <v>466</v>
      </c>
      <c r="C18" s="21" t="s">
        <v>75</v>
      </c>
      <c r="D18" s="21" t="s">
        <v>80</v>
      </c>
      <c r="E18" s="22">
        <v>8310</v>
      </c>
      <c r="F18" s="301">
        <v>1188.6199999999999</v>
      </c>
      <c r="G18" s="301"/>
      <c r="H18" s="22">
        <v>1354</v>
      </c>
      <c r="I18" s="302" t="s">
        <v>56</v>
      </c>
      <c r="J18" s="302"/>
      <c r="K18" s="23" t="s">
        <v>57</v>
      </c>
      <c r="L18" s="224">
        <v>40907.370000000003</v>
      </c>
      <c r="M18" s="24"/>
      <c r="N18" s="25"/>
      <c r="O18" s="26"/>
    </row>
    <row r="19" spans="1:15" ht="83.1" customHeight="1" outlineLevel="1" x14ac:dyDescent="0.3">
      <c r="A19" s="152">
        <v>44620</v>
      </c>
      <c r="B19" s="21" t="s">
        <v>467</v>
      </c>
      <c r="C19" s="21" t="s">
        <v>75</v>
      </c>
      <c r="D19" s="21" t="s">
        <v>81</v>
      </c>
      <c r="E19" s="22">
        <v>8310</v>
      </c>
      <c r="F19" s="301">
        <v>12668.7</v>
      </c>
      <c r="G19" s="301"/>
      <c r="H19" s="22">
        <v>1354</v>
      </c>
      <c r="I19" s="302" t="s">
        <v>56</v>
      </c>
      <c r="J19" s="302"/>
      <c r="K19" s="23" t="s">
        <v>57</v>
      </c>
      <c r="L19" s="224">
        <v>53576.070000000007</v>
      </c>
      <c r="M19" s="24"/>
      <c r="N19" s="25"/>
      <c r="O19" s="26"/>
    </row>
    <row r="20" spans="1:15" ht="83.1" customHeight="1" outlineLevel="1" x14ac:dyDescent="0.3">
      <c r="A20" s="152">
        <v>44620</v>
      </c>
      <c r="B20" s="21" t="s">
        <v>467</v>
      </c>
      <c r="C20" s="21" t="s">
        <v>75</v>
      </c>
      <c r="D20" s="21" t="s">
        <v>78</v>
      </c>
      <c r="E20" s="22">
        <v>8310</v>
      </c>
      <c r="F20" s="301">
        <v>3991.71</v>
      </c>
      <c r="G20" s="301"/>
      <c r="H20" s="22">
        <v>1354</v>
      </c>
      <c r="I20" s="302" t="s">
        <v>56</v>
      </c>
      <c r="J20" s="302"/>
      <c r="K20" s="23" t="s">
        <v>57</v>
      </c>
      <c r="L20" s="224">
        <v>57567.780000000006</v>
      </c>
      <c r="M20" s="24"/>
      <c r="N20" s="25"/>
      <c r="O20" s="26"/>
    </row>
    <row r="21" spans="1:15" ht="83.1" customHeight="1" outlineLevel="1" x14ac:dyDescent="0.3">
      <c r="A21" s="152">
        <v>44620</v>
      </c>
      <c r="B21" s="21" t="s">
        <v>467</v>
      </c>
      <c r="C21" s="21" t="s">
        <v>75</v>
      </c>
      <c r="D21" s="21" t="s">
        <v>82</v>
      </c>
      <c r="E21" s="22">
        <v>8310</v>
      </c>
      <c r="F21" s="301">
        <v>6431.13</v>
      </c>
      <c r="G21" s="301"/>
      <c r="H21" s="22">
        <v>1354</v>
      </c>
      <c r="I21" s="302" t="s">
        <v>56</v>
      </c>
      <c r="J21" s="302"/>
      <c r="K21" s="23" t="s">
        <v>57</v>
      </c>
      <c r="L21" s="224">
        <v>63998.91</v>
      </c>
      <c r="M21" s="24"/>
      <c r="N21" s="25"/>
      <c r="O21" s="26"/>
    </row>
    <row r="22" spans="1:15" ht="83.1" customHeight="1" outlineLevel="1" x14ac:dyDescent="0.3">
      <c r="A22" s="152">
        <v>44620</v>
      </c>
      <c r="B22" s="21" t="s">
        <v>468</v>
      </c>
      <c r="C22" s="21" t="s">
        <v>75</v>
      </c>
      <c r="D22" s="21" t="s">
        <v>77</v>
      </c>
      <c r="E22" s="22">
        <v>8310</v>
      </c>
      <c r="F22" s="317">
        <v>626.42999999999995</v>
      </c>
      <c r="G22" s="317"/>
      <c r="H22" s="22">
        <v>1354</v>
      </c>
      <c r="I22" s="302" t="s">
        <v>56</v>
      </c>
      <c r="J22" s="302"/>
      <c r="K22" s="23" t="s">
        <v>57</v>
      </c>
      <c r="L22" s="224">
        <v>64625.340000000004</v>
      </c>
      <c r="M22" s="24"/>
      <c r="N22" s="25"/>
      <c r="O22" s="26"/>
    </row>
    <row r="23" spans="1:15" ht="83.1" customHeight="1" outlineLevel="1" x14ac:dyDescent="0.3">
      <c r="A23" s="152">
        <v>44620</v>
      </c>
      <c r="B23" s="21" t="s">
        <v>468</v>
      </c>
      <c r="C23" s="21" t="s">
        <v>75</v>
      </c>
      <c r="D23" s="21" t="s">
        <v>78</v>
      </c>
      <c r="E23" s="22">
        <v>8310</v>
      </c>
      <c r="F23" s="301">
        <v>3991.71</v>
      </c>
      <c r="G23" s="301"/>
      <c r="H23" s="22">
        <v>1354</v>
      </c>
      <c r="I23" s="302" t="s">
        <v>56</v>
      </c>
      <c r="J23" s="302"/>
      <c r="K23" s="23" t="s">
        <v>57</v>
      </c>
      <c r="L23" s="224">
        <v>68617.05</v>
      </c>
      <c r="M23" s="24"/>
      <c r="N23" s="25"/>
      <c r="O23" s="26"/>
    </row>
    <row r="24" spans="1:15" ht="83.1" customHeight="1" outlineLevel="1" x14ac:dyDescent="0.3">
      <c r="A24" s="152">
        <v>44620</v>
      </c>
      <c r="B24" s="21" t="s">
        <v>469</v>
      </c>
      <c r="C24" s="21" t="s">
        <v>75</v>
      </c>
      <c r="D24" s="21" t="s">
        <v>78</v>
      </c>
      <c r="E24" s="22">
        <v>8310</v>
      </c>
      <c r="F24" s="317">
        <v>331.29</v>
      </c>
      <c r="G24" s="317"/>
      <c r="H24" s="22">
        <v>1354</v>
      </c>
      <c r="I24" s="302" t="s">
        <v>56</v>
      </c>
      <c r="J24" s="302"/>
      <c r="K24" s="23" t="s">
        <v>57</v>
      </c>
      <c r="L24" s="224">
        <v>68948.34</v>
      </c>
      <c r="M24" s="24"/>
      <c r="N24" s="25"/>
      <c r="O24" s="26"/>
    </row>
    <row r="25" spans="1:15" ht="83.1" customHeight="1" outlineLevel="1" x14ac:dyDescent="0.3">
      <c r="A25" s="152">
        <v>44625</v>
      </c>
      <c r="B25" s="21" t="s">
        <v>470</v>
      </c>
      <c r="C25" s="21" t="s">
        <v>75</v>
      </c>
      <c r="D25" s="21" t="s">
        <v>78</v>
      </c>
      <c r="E25" s="22">
        <v>8310</v>
      </c>
      <c r="F25" s="301">
        <v>3991.71</v>
      </c>
      <c r="G25" s="301"/>
      <c r="H25" s="22">
        <v>1354</v>
      </c>
      <c r="I25" s="302" t="s">
        <v>56</v>
      </c>
      <c r="J25" s="302"/>
      <c r="K25" s="23" t="s">
        <v>57</v>
      </c>
      <c r="L25" s="224">
        <v>72940.05</v>
      </c>
      <c r="M25" s="24"/>
      <c r="N25" s="25"/>
      <c r="O25" s="26"/>
    </row>
    <row r="26" spans="1:15" ht="83.1" customHeight="1" outlineLevel="1" x14ac:dyDescent="0.3">
      <c r="A26" s="152">
        <v>44625</v>
      </c>
      <c r="B26" s="21" t="s">
        <v>470</v>
      </c>
      <c r="C26" s="21" t="s">
        <v>75</v>
      </c>
      <c r="D26" s="21" t="s">
        <v>80</v>
      </c>
      <c r="E26" s="22">
        <v>8310</v>
      </c>
      <c r="F26" s="301">
        <v>1188.6199999999999</v>
      </c>
      <c r="G26" s="301"/>
      <c r="H26" s="22">
        <v>1354</v>
      </c>
      <c r="I26" s="302" t="s">
        <v>56</v>
      </c>
      <c r="J26" s="302"/>
      <c r="K26" s="23" t="s">
        <v>57</v>
      </c>
      <c r="L26" s="224">
        <v>74128.67</v>
      </c>
      <c r="M26" s="24"/>
      <c r="N26" s="25"/>
      <c r="O26" s="26"/>
    </row>
    <row r="27" spans="1:15" ht="83.1" customHeight="1" outlineLevel="1" x14ac:dyDescent="0.3">
      <c r="A27" s="152">
        <v>44631</v>
      </c>
      <c r="B27" s="21" t="s">
        <v>471</v>
      </c>
      <c r="C27" s="21" t="s">
        <v>75</v>
      </c>
      <c r="D27" s="21" t="s">
        <v>83</v>
      </c>
      <c r="E27" s="22">
        <v>8310</v>
      </c>
      <c r="F27" s="301">
        <v>2952.77</v>
      </c>
      <c r="G27" s="301"/>
      <c r="H27" s="22">
        <v>1354</v>
      </c>
      <c r="I27" s="302" t="s">
        <v>56</v>
      </c>
      <c r="J27" s="302"/>
      <c r="K27" s="23" t="s">
        <v>57</v>
      </c>
      <c r="L27" s="224">
        <v>77081.440000000002</v>
      </c>
      <c r="M27" s="24"/>
      <c r="N27" s="25"/>
      <c r="O27" s="26"/>
    </row>
    <row r="28" spans="1:15" ht="83.1" customHeight="1" outlineLevel="1" x14ac:dyDescent="0.3">
      <c r="A28" s="152">
        <v>44631</v>
      </c>
      <c r="B28" s="21" t="s">
        <v>471</v>
      </c>
      <c r="C28" s="21" t="s">
        <v>75</v>
      </c>
      <c r="D28" s="21" t="s">
        <v>77</v>
      </c>
      <c r="E28" s="22">
        <v>8310</v>
      </c>
      <c r="F28" s="317">
        <v>626.42999999999995</v>
      </c>
      <c r="G28" s="317"/>
      <c r="H28" s="22">
        <v>1354</v>
      </c>
      <c r="I28" s="302" t="s">
        <v>56</v>
      </c>
      <c r="J28" s="302"/>
      <c r="K28" s="23" t="s">
        <v>57</v>
      </c>
      <c r="L28" s="224">
        <v>77707.87</v>
      </c>
      <c r="M28" s="24"/>
      <c r="N28" s="25"/>
      <c r="O28" s="26"/>
    </row>
    <row r="29" spans="1:15" ht="83.1" customHeight="1" outlineLevel="1" x14ac:dyDescent="0.3">
      <c r="A29" s="152">
        <v>44631</v>
      </c>
      <c r="B29" s="21" t="s">
        <v>471</v>
      </c>
      <c r="C29" s="21" t="s">
        <v>75</v>
      </c>
      <c r="D29" s="21" t="s">
        <v>78</v>
      </c>
      <c r="E29" s="22">
        <v>8310</v>
      </c>
      <c r="F29" s="301">
        <v>7983.42</v>
      </c>
      <c r="G29" s="301"/>
      <c r="H29" s="22">
        <v>1354</v>
      </c>
      <c r="I29" s="302" t="s">
        <v>56</v>
      </c>
      <c r="J29" s="302"/>
      <c r="K29" s="23" t="s">
        <v>57</v>
      </c>
      <c r="L29" s="224">
        <v>85691.29</v>
      </c>
      <c r="M29" s="24"/>
      <c r="N29" s="25"/>
      <c r="O29" s="26"/>
    </row>
    <row r="30" spans="1:15" ht="83.1" customHeight="1" outlineLevel="1" x14ac:dyDescent="0.3">
      <c r="A30" s="152">
        <v>44631</v>
      </c>
      <c r="B30" s="21" t="s">
        <v>471</v>
      </c>
      <c r="C30" s="21" t="s">
        <v>75</v>
      </c>
      <c r="D30" s="21" t="s">
        <v>80</v>
      </c>
      <c r="E30" s="22">
        <v>8310</v>
      </c>
      <c r="F30" s="301">
        <v>1188.6199999999999</v>
      </c>
      <c r="G30" s="301"/>
      <c r="H30" s="22">
        <v>1354</v>
      </c>
      <c r="I30" s="302" t="s">
        <v>56</v>
      </c>
      <c r="J30" s="302"/>
      <c r="K30" s="23" t="s">
        <v>57</v>
      </c>
      <c r="L30" s="224">
        <v>86879.909999999989</v>
      </c>
      <c r="M30" s="24"/>
      <c r="N30" s="25"/>
      <c r="O30" s="26"/>
    </row>
    <row r="31" spans="1:15" ht="83.1" customHeight="1" outlineLevel="1" x14ac:dyDescent="0.3">
      <c r="A31" s="152">
        <v>44636</v>
      </c>
      <c r="B31" s="21" t="s">
        <v>472</v>
      </c>
      <c r="C31" s="21" t="s">
        <v>75</v>
      </c>
      <c r="D31" s="21" t="s">
        <v>85</v>
      </c>
      <c r="E31" s="22">
        <v>8310</v>
      </c>
      <c r="F31" s="301">
        <v>26500</v>
      </c>
      <c r="G31" s="301"/>
      <c r="H31" s="22">
        <v>1354</v>
      </c>
      <c r="I31" s="302" t="s">
        <v>56</v>
      </c>
      <c r="J31" s="302"/>
      <c r="K31" s="23" t="s">
        <v>57</v>
      </c>
      <c r="L31" s="224">
        <v>113379.90999999999</v>
      </c>
      <c r="M31" s="24"/>
      <c r="N31" s="25"/>
      <c r="O31" s="26"/>
    </row>
    <row r="32" spans="1:15" ht="83.1" customHeight="1" outlineLevel="1" x14ac:dyDescent="0.3">
      <c r="A32" s="152">
        <v>44636</v>
      </c>
      <c r="B32" s="21" t="s">
        <v>472</v>
      </c>
      <c r="C32" s="21" t="s">
        <v>75</v>
      </c>
      <c r="D32" s="21" t="s">
        <v>84</v>
      </c>
      <c r="E32" s="22">
        <v>8310</v>
      </c>
      <c r="F32" s="301">
        <v>5673.22</v>
      </c>
      <c r="G32" s="301"/>
      <c r="H32" s="22">
        <v>1354</v>
      </c>
      <c r="I32" s="302" t="s">
        <v>56</v>
      </c>
      <c r="J32" s="302"/>
      <c r="K32" s="23" t="s">
        <v>57</v>
      </c>
      <c r="L32" s="224">
        <v>119053.12999999999</v>
      </c>
      <c r="M32" s="24"/>
      <c r="N32" s="25"/>
      <c r="O32" s="26"/>
    </row>
    <row r="33" spans="1:15" ht="83.1" customHeight="1" outlineLevel="1" x14ac:dyDescent="0.3">
      <c r="A33" s="152">
        <v>44652</v>
      </c>
      <c r="B33" s="21" t="s">
        <v>473</v>
      </c>
      <c r="C33" s="21" t="s">
        <v>75</v>
      </c>
      <c r="D33" s="21" t="s">
        <v>476</v>
      </c>
      <c r="E33" s="22">
        <v>8310</v>
      </c>
      <c r="F33" s="301">
        <v>12668.7</v>
      </c>
      <c r="G33" s="301"/>
      <c r="H33" s="22">
        <v>1354</v>
      </c>
      <c r="I33" s="302" t="s">
        <v>56</v>
      </c>
      <c r="J33" s="302"/>
      <c r="K33" s="23" t="s">
        <v>57</v>
      </c>
      <c r="L33" s="224">
        <v>131721.82999999999</v>
      </c>
      <c r="M33" s="24"/>
      <c r="N33" s="25"/>
      <c r="O33" s="26"/>
    </row>
    <row r="34" spans="1:15" ht="83.1" customHeight="1" outlineLevel="1" x14ac:dyDescent="0.3">
      <c r="A34" s="152">
        <v>44652</v>
      </c>
      <c r="B34" s="21" t="s">
        <v>473</v>
      </c>
      <c r="C34" s="21" t="s">
        <v>75</v>
      </c>
      <c r="D34" s="21" t="s">
        <v>85</v>
      </c>
      <c r="E34" s="22">
        <v>8310</v>
      </c>
      <c r="F34" s="301">
        <v>26500</v>
      </c>
      <c r="G34" s="301"/>
      <c r="H34" s="22">
        <v>1354</v>
      </c>
      <c r="I34" s="302" t="s">
        <v>56</v>
      </c>
      <c r="J34" s="302"/>
      <c r="K34" s="23" t="s">
        <v>57</v>
      </c>
      <c r="L34" s="224">
        <v>158221.82999999999</v>
      </c>
      <c r="M34" s="24"/>
      <c r="N34" s="25"/>
      <c r="O34" s="26"/>
    </row>
    <row r="35" spans="1:15" ht="83.1" customHeight="1" outlineLevel="1" x14ac:dyDescent="0.3">
      <c r="A35" s="152">
        <v>44652</v>
      </c>
      <c r="B35" s="21" t="s">
        <v>473</v>
      </c>
      <c r="C35" s="21" t="s">
        <v>75</v>
      </c>
      <c r="D35" s="21" t="s">
        <v>83</v>
      </c>
      <c r="E35" s="22">
        <v>8310</v>
      </c>
      <c r="F35" s="301">
        <v>2952.77</v>
      </c>
      <c r="G35" s="301"/>
      <c r="H35" s="22">
        <v>1354</v>
      </c>
      <c r="I35" s="302" t="s">
        <v>56</v>
      </c>
      <c r="J35" s="302"/>
      <c r="K35" s="23" t="s">
        <v>57</v>
      </c>
      <c r="L35" s="224">
        <v>161174.59999999998</v>
      </c>
      <c r="M35" s="24"/>
      <c r="N35" s="25"/>
      <c r="O35" s="26"/>
    </row>
    <row r="36" spans="1:15" ht="83.1" customHeight="1" outlineLevel="1" x14ac:dyDescent="0.3">
      <c r="A36" s="152">
        <v>44652</v>
      </c>
      <c r="B36" s="21" t="s">
        <v>473</v>
      </c>
      <c r="C36" s="21" t="s">
        <v>75</v>
      </c>
      <c r="D36" s="21" t="s">
        <v>86</v>
      </c>
      <c r="E36" s="22">
        <v>8310</v>
      </c>
      <c r="F36" s="317">
        <v>705.36</v>
      </c>
      <c r="G36" s="317"/>
      <c r="H36" s="22">
        <v>1354</v>
      </c>
      <c r="I36" s="302" t="s">
        <v>56</v>
      </c>
      <c r="J36" s="302"/>
      <c r="K36" s="23" t="s">
        <v>57</v>
      </c>
      <c r="L36" s="224">
        <v>161879.95999999996</v>
      </c>
      <c r="M36" s="24"/>
      <c r="N36" s="25"/>
      <c r="O36" s="26"/>
    </row>
    <row r="37" spans="1:15" ht="83.1" customHeight="1" outlineLevel="1" x14ac:dyDescent="0.3">
      <c r="A37" s="152">
        <v>44652</v>
      </c>
      <c r="B37" s="21" t="s">
        <v>473</v>
      </c>
      <c r="C37" s="21" t="s">
        <v>75</v>
      </c>
      <c r="D37" s="21" t="s">
        <v>78</v>
      </c>
      <c r="E37" s="22">
        <v>8310</v>
      </c>
      <c r="F37" s="301">
        <v>7983.42</v>
      </c>
      <c r="G37" s="301"/>
      <c r="H37" s="22">
        <v>1354</v>
      </c>
      <c r="I37" s="302" t="s">
        <v>56</v>
      </c>
      <c r="J37" s="302"/>
      <c r="K37" s="23" t="s">
        <v>57</v>
      </c>
      <c r="L37" s="224">
        <v>169863.37999999998</v>
      </c>
      <c r="M37" s="24"/>
      <c r="N37" s="25"/>
      <c r="O37" s="26"/>
    </row>
    <row r="38" spans="1:15" ht="83.1" customHeight="1" outlineLevel="1" x14ac:dyDescent="0.3">
      <c r="A38" s="152">
        <v>44652</v>
      </c>
      <c r="B38" s="21" t="s">
        <v>473</v>
      </c>
      <c r="C38" s="21" t="s">
        <v>75</v>
      </c>
      <c r="D38" s="21" t="s">
        <v>80</v>
      </c>
      <c r="E38" s="22">
        <v>8310</v>
      </c>
      <c r="F38" s="328">
        <v>1188.6199999999999</v>
      </c>
      <c r="G38" s="328"/>
      <c r="H38" s="22">
        <v>1354</v>
      </c>
      <c r="I38" s="302" t="s">
        <v>56</v>
      </c>
      <c r="J38" s="302"/>
      <c r="K38" s="23" t="s">
        <v>57</v>
      </c>
      <c r="L38" s="224">
        <v>171051.99999999997</v>
      </c>
      <c r="M38" s="24"/>
      <c r="N38" s="25"/>
      <c r="O38" s="26"/>
    </row>
    <row r="39" spans="1:15" ht="83.1" customHeight="1" outlineLevel="1" x14ac:dyDescent="0.3">
      <c r="A39" s="152">
        <v>44652</v>
      </c>
      <c r="B39" s="21" t="s">
        <v>473</v>
      </c>
      <c r="C39" s="21" t="s">
        <v>75</v>
      </c>
      <c r="D39" s="21" t="s">
        <v>82</v>
      </c>
      <c r="E39" s="22">
        <v>8310</v>
      </c>
      <c r="F39" s="301">
        <v>12862.26</v>
      </c>
      <c r="G39" s="301"/>
      <c r="H39" s="22">
        <v>1354</v>
      </c>
      <c r="I39" s="302" t="s">
        <v>56</v>
      </c>
      <c r="J39" s="302"/>
      <c r="K39" s="23" t="s">
        <v>57</v>
      </c>
      <c r="L39" s="224">
        <v>183914.25999999998</v>
      </c>
      <c r="M39" s="24"/>
      <c r="N39" s="25"/>
      <c r="O39" s="26"/>
    </row>
    <row r="40" spans="1:15" ht="83.1" customHeight="1" outlineLevel="1" x14ac:dyDescent="0.3">
      <c r="A40" s="152">
        <v>44655</v>
      </c>
      <c r="B40" s="21" t="s">
        <v>474</v>
      </c>
      <c r="C40" s="21" t="s">
        <v>75</v>
      </c>
      <c r="D40" s="21" t="s">
        <v>85</v>
      </c>
      <c r="E40" s="22">
        <v>8310</v>
      </c>
      <c r="F40" s="301">
        <v>26500</v>
      </c>
      <c r="G40" s="301"/>
      <c r="H40" s="22">
        <v>1354</v>
      </c>
      <c r="I40" s="302" t="s">
        <v>56</v>
      </c>
      <c r="J40" s="302"/>
      <c r="K40" s="23" t="s">
        <v>57</v>
      </c>
      <c r="L40" s="224">
        <v>210414.25999999998</v>
      </c>
      <c r="M40" s="24"/>
      <c r="N40" s="25"/>
      <c r="O40" s="26"/>
    </row>
    <row r="41" spans="1:15" ht="83.1" customHeight="1" outlineLevel="1" x14ac:dyDescent="0.3">
      <c r="A41" s="152">
        <v>44655</v>
      </c>
      <c r="B41" s="21" t="s">
        <v>474</v>
      </c>
      <c r="C41" s="21" t="s">
        <v>75</v>
      </c>
      <c r="D41" s="21" t="s">
        <v>77</v>
      </c>
      <c r="E41" s="22">
        <v>8310</v>
      </c>
      <c r="F41" s="317">
        <v>626.42999999999995</v>
      </c>
      <c r="G41" s="317"/>
      <c r="H41" s="22">
        <v>1354</v>
      </c>
      <c r="I41" s="302" t="s">
        <v>56</v>
      </c>
      <c r="J41" s="302"/>
      <c r="K41" s="23" t="s">
        <v>57</v>
      </c>
      <c r="L41" s="224">
        <v>211040.68999999997</v>
      </c>
      <c r="M41" s="24"/>
      <c r="N41" s="25"/>
      <c r="O41" s="26"/>
    </row>
    <row r="42" spans="1:15" ht="83.1" customHeight="1" outlineLevel="1" x14ac:dyDescent="0.3">
      <c r="A42" s="152">
        <v>44655</v>
      </c>
      <c r="B42" s="21" t="s">
        <v>474</v>
      </c>
      <c r="C42" s="21" t="s">
        <v>75</v>
      </c>
      <c r="D42" s="21" t="s">
        <v>78</v>
      </c>
      <c r="E42" s="22">
        <v>8310</v>
      </c>
      <c r="F42" s="301">
        <v>3991.71</v>
      </c>
      <c r="G42" s="301"/>
      <c r="H42" s="22">
        <v>1354</v>
      </c>
      <c r="I42" s="302" t="s">
        <v>56</v>
      </c>
      <c r="J42" s="302"/>
      <c r="K42" s="23" t="s">
        <v>57</v>
      </c>
      <c r="L42" s="224">
        <v>215032.39999999997</v>
      </c>
      <c r="M42" s="24"/>
      <c r="N42" s="25"/>
      <c r="O42" s="26"/>
    </row>
    <row r="43" spans="1:15" ht="83.1" customHeight="1" outlineLevel="1" x14ac:dyDescent="0.3">
      <c r="A43" s="152">
        <v>44655</v>
      </c>
      <c r="B43" s="21" t="s">
        <v>474</v>
      </c>
      <c r="C43" s="21" t="s">
        <v>75</v>
      </c>
      <c r="D43" s="21" t="s">
        <v>84</v>
      </c>
      <c r="E43" s="22">
        <v>8310</v>
      </c>
      <c r="F43" s="301">
        <v>11346.44</v>
      </c>
      <c r="G43" s="301"/>
      <c r="H43" s="22">
        <v>1354</v>
      </c>
      <c r="I43" s="302" t="s">
        <v>56</v>
      </c>
      <c r="J43" s="302"/>
      <c r="K43" s="23" t="s">
        <v>57</v>
      </c>
      <c r="L43" s="224">
        <v>226378.83999999997</v>
      </c>
      <c r="M43" s="24"/>
      <c r="N43" s="25"/>
      <c r="O43" s="26"/>
    </row>
    <row r="44" spans="1:15" ht="83.1" customHeight="1" outlineLevel="1" x14ac:dyDescent="0.3">
      <c r="A44" s="152">
        <v>44655</v>
      </c>
      <c r="B44" s="21" t="s">
        <v>474</v>
      </c>
      <c r="C44" s="21" t="s">
        <v>75</v>
      </c>
      <c r="D44" s="21" t="s">
        <v>79</v>
      </c>
      <c r="E44" s="22">
        <v>8310</v>
      </c>
      <c r="F44" s="317">
        <v>1861.61</v>
      </c>
      <c r="G44" s="317"/>
      <c r="H44" s="22">
        <v>1354</v>
      </c>
      <c r="I44" s="302" t="s">
        <v>56</v>
      </c>
      <c r="J44" s="302"/>
      <c r="K44" s="23" t="s">
        <v>57</v>
      </c>
      <c r="L44" s="224">
        <v>228240.44999999995</v>
      </c>
      <c r="M44" s="24"/>
      <c r="N44" s="25"/>
      <c r="O44" s="26"/>
    </row>
    <row r="45" spans="1:15" ht="83.1" customHeight="1" outlineLevel="1" x14ac:dyDescent="0.3">
      <c r="A45" s="152">
        <v>44655</v>
      </c>
      <c r="B45" s="21" t="s">
        <v>474</v>
      </c>
      <c r="C45" s="21" t="s">
        <v>75</v>
      </c>
      <c r="D45" s="21" t="s">
        <v>80</v>
      </c>
      <c r="E45" s="22">
        <v>8310</v>
      </c>
      <c r="F45" s="301">
        <v>1188.6199999999999</v>
      </c>
      <c r="G45" s="301"/>
      <c r="H45" s="22">
        <v>1354</v>
      </c>
      <c r="I45" s="302" t="s">
        <v>56</v>
      </c>
      <c r="J45" s="302"/>
      <c r="K45" s="23" t="s">
        <v>57</v>
      </c>
      <c r="L45" s="224">
        <v>229429.06999999995</v>
      </c>
      <c r="M45" s="24"/>
      <c r="N45" s="25"/>
      <c r="O45" s="26"/>
    </row>
    <row r="46" spans="1:15" ht="83.1" customHeight="1" outlineLevel="1" x14ac:dyDescent="0.3">
      <c r="A46" s="152">
        <v>44655</v>
      </c>
      <c r="B46" s="21" t="s">
        <v>475</v>
      </c>
      <c r="C46" s="21" t="s">
        <v>75</v>
      </c>
      <c r="D46" s="21" t="s">
        <v>85</v>
      </c>
      <c r="E46" s="22">
        <v>8310</v>
      </c>
      <c r="F46" s="301">
        <v>26500</v>
      </c>
      <c r="G46" s="301"/>
      <c r="H46" s="22">
        <v>1354</v>
      </c>
      <c r="I46" s="302" t="s">
        <v>56</v>
      </c>
      <c r="J46" s="302"/>
      <c r="K46" s="23" t="s">
        <v>57</v>
      </c>
      <c r="L46" s="224">
        <v>255929.06999999995</v>
      </c>
      <c r="M46" s="24"/>
      <c r="N46" s="25"/>
      <c r="O46" s="26"/>
    </row>
    <row r="47" spans="1:15" ht="83.1" customHeight="1" outlineLevel="1" x14ac:dyDescent="0.3">
      <c r="A47" s="152">
        <v>44655</v>
      </c>
      <c r="B47" s="21" t="s">
        <v>475</v>
      </c>
      <c r="C47" s="21" t="s">
        <v>75</v>
      </c>
      <c r="D47" s="21" t="s">
        <v>82</v>
      </c>
      <c r="E47" s="22">
        <v>8310</v>
      </c>
      <c r="F47" s="301">
        <v>6431.13</v>
      </c>
      <c r="G47" s="301"/>
      <c r="H47" s="22">
        <v>1354</v>
      </c>
      <c r="I47" s="302" t="s">
        <v>56</v>
      </c>
      <c r="J47" s="302"/>
      <c r="K47" s="23" t="s">
        <v>57</v>
      </c>
      <c r="L47" s="224">
        <v>262360.19999999995</v>
      </c>
      <c r="M47" s="24"/>
      <c r="N47" s="25"/>
      <c r="O47" s="26"/>
    </row>
    <row r="48" spans="1:15" ht="12" customHeight="1" x14ac:dyDescent="0.3">
      <c r="A48" s="308" t="s">
        <v>58</v>
      </c>
      <c r="B48" s="308"/>
      <c r="C48" s="308"/>
      <c r="D48" s="308"/>
      <c r="E48" s="309">
        <v>262360.2</v>
      </c>
      <c r="F48" s="309"/>
      <c r="G48" s="309"/>
      <c r="H48" s="310">
        <v>0</v>
      </c>
      <c r="I48" s="310"/>
      <c r="J48" s="310"/>
      <c r="K48" s="16" t="s">
        <v>57</v>
      </c>
      <c r="L48" s="27">
        <v>262360.19999999995</v>
      </c>
      <c r="M48" s="18"/>
      <c r="N48" s="19">
        <v>0</v>
      </c>
      <c r="O48" s="26"/>
    </row>
  </sheetData>
  <mergeCells count="96">
    <mergeCell ref="B4:N4"/>
    <mergeCell ref="F47:G47"/>
    <mergeCell ref="I47:J47"/>
    <mergeCell ref="F44:G44"/>
    <mergeCell ref="I44:J44"/>
    <mergeCell ref="F45:G45"/>
    <mergeCell ref="I45:J45"/>
    <mergeCell ref="F46:G46"/>
    <mergeCell ref="I46:J46"/>
    <mergeCell ref="F41:G41"/>
    <mergeCell ref="I41:J41"/>
    <mergeCell ref="F42:G42"/>
    <mergeCell ref="I42:J42"/>
    <mergeCell ref="F43:G43"/>
    <mergeCell ref="I43:J43"/>
    <mergeCell ref="F38:G38"/>
    <mergeCell ref="I38:J38"/>
    <mergeCell ref="F39:G39"/>
    <mergeCell ref="I39:J39"/>
    <mergeCell ref="F40:G40"/>
    <mergeCell ref="I40:J40"/>
    <mergeCell ref="F35:G35"/>
    <mergeCell ref="I35:J35"/>
    <mergeCell ref="F36:G36"/>
    <mergeCell ref="I36:J36"/>
    <mergeCell ref="F37:G37"/>
    <mergeCell ref="I37:J37"/>
    <mergeCell ref="F32:G32"/>
    <mergeCell ref="I32:J32"/>
    <mergeCell ref="F33:G33"/>
    <mergeCell ref="I33:J33"/>
    <mergeCell ref="F34:G34"/>
    <mergeCell ref="I34:J34"/>
    <mergeCell ref="F29:G29"/>
    <mergeCell ref="I29:J29"/>
    <mergeCell ref="F30:G30"/>
    <mergeCell ref="I30:J30"/>
    <mergeCell ref="F31:G31"/>
    <mergeCell ref="I31:J31"/>
    <mergeCell ref="F25:G25"/>
    <mergeCell ref="I25:J25"/>
    <mergeCell ref="F27:G27"/>
    <mergeCell ref="I27:J27"/>
    <mergeCell ref="F28:G28"/>
    <mergeCell ref="I28:J28"/>
    <mergeCell ref="F26:G26"/>
    <mergeCell ref="I26:J26"/>
    <mergeCell ref="F22:G22"/>
    <mergeCell ref="I22:J22"/>
    <mergeCell ref="F23:G23"/>
    <mergeCell ref="I23:J23"/>
    <mergeCell ref="F24:G24"/>
    <mergeCell ref="I24:J24"/>
    <mergeCell ref="F19:G19"/>
    <mergeCell ref="I19:J19"/>
    <mergeCell ref="F20:G20"/>
    <mergeCell ref="I20:J20"/>
    <mergeCell ref="F21:G21"/>
    <mergeCell ref="I21:J21"/>
    <mergeCell ref="H5:J5"/>
    <mergeCell ref="M5:N6"/>
    <mergeCell ref="F6:G6"/>
    <mergeCell ref="I6:J6"/>
    <mergeCell ref="F14:G14"/>
    <mergeCell ref="I14:J14"/>
    <mergeCell ref="F8:G8"/>
    <mergeCell ref="I8:J8"/>
    <mergeCell ref="F9:G9"/>
    <mergeCell ref="I9:J9"/>
    <mergeCell ref="F10:G10"/>
    <mergeCell ref="I10:J10"/>
    <mergeCell ref="K5:L6"/>
    <mergeCell ref="F11:G11"/>
    <mergeCell ref="I11:J11"/>
    <mergeCell ref="F12:G12"/>
    <mergeCell ref="A5:A6"/>
    <mergeCell ref="B5:B6"/>
    <mergeCell ref="C5:C6"/>
    <mergeCell ref="D5:D6"/>
    <mergeCell ref="E5:G5"/>
    <mergeCell ref="A48:D48"/>
    <mergeCell ref="E48:G48"/>
    <mergeCell ref="H48:J48"/>
    <mergeCell ref="A7:D7"/>
    <mergeCell ref="E7:J7"/>
    <mergeCell ref="F15:G15"/>
    <mergeCell ref="I15:J15"/>
    <mergeCell ref="F16:G16"/>
    <mergeCell ref="I16:J16"/>
    <mergeCell ref="I12:J12"/>
    <mergeCell ref="F13:G13"/>
    <mergeCell ref="I13:J13"/>
    <mergeCell ref="F17:G17"/>
    <mergeCell ref="I17:J17"/>
    <mergeCell ref="F18:G18"/>
    <mergeCell ref="I18:J1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0"/>
  <sheetViews>
    <sheetView workbookViewId="0">
      <selection activeCell="D21" activeCellId="1" sqref="B9:H9 D21"/>
    </sheetView>
  </sheetViews>
  <sheetFormatPr defaultColWidth="7.8984375" defaultRowHeight="15.6" outlineLevelRow="1" x14ac:dyDescent="0.3"/>
  <cols>
    <col min="1" max="1" width="8.69921875" style="14" customWidth="1"/>
    <col min="2" max="4" width="14.8984375" style="14" customWidth="1"/>
    <col min="5" max="5" width="6.09765625" style="14" customWidth="1"/>
    <col min="6" max="6" width="3.5" style="14" customWidth="1"/>
    <col min="7" max="7" width="10.5" style="14" customWidth="1"/>
    <col min="8" max="8" width="6.09765625" style="14" customWidth="1"/>
    <col min="9" max="9" width="3.5" style="14" customWidth="1"/>
    <col min="10" max="10" width="10.5" style="14" customWidth="1"/>
    <col min="11" max="11" width="2.59765625" style="14" customWidth="1"/>
    <col min="12" max="12" width="12.19921875" style="14" customWidth="1"/>
    <col min="13" max="13" width="2.59765625" style="14" customWidth="1"/>
    <col min="14" max="14" width="12.19921875" style="14" customWidth="1"/>
  </cols>
  <sheetData>
    <row r="1" spans="1:14" x14ac:dyDescent="0.3">
      <c r="A1" s="13" t="s">
        <v>42</v>
      </c>
    </row>
    <row r="2" spans="1:14" x14ac:dyDescent="0.3">
      <c r="A2" s="15" t="s">
        <v>334</v>
      </c>
    </row>
    <row r="3" spans="1:14" x14ac:dyDescent="0.3">
      <c r="A3" s="14" t="s">
        <v>43</v>
      </c>
      <c r="B3" s="14" t="s">
        <v>44</v>
      </c>
    </row>
    <row r="4" spans="1:14" x14ac:dyDescent="0.3">
      <c r="A4" s="14" t="s">
        <v>45</v>
      </c>
      <c r="B4" s="14" t="s">
        <v>439</v>
      </c>
    </row>
    <row r="5" spans="1:14" x14ac:dyDescent="0.3">
      <c r="A5" s="312" t="s">
        <v>46</v>
      </c>
      <c r="B5" s="303" t="s">
        <v>47</v>
      </c>
      <c r="C5" s="303" t="s">
        <v>48</v>
      </c>
      <c r="D5" s="314" t="s">
        <v>49</v>
      </c>
      <c r="E5" s="303" t="s">
        <v>50</v>
      </c>
      <c r="F5" s="303"/>
      <c r="G5" s="303"/>
      <c r="H5" s="316" t="s">
        <v>51</v>
      </c>
      <c r="I5" s="316"/>
      <c r="J5" s="316"/>
      <c r="K5" s="303" t="s">
        <v>52</v>
      </c>
      <c r="L5" s="303"/>
      <c r="M5" s="303" t="s">
        <v>53</v>
      </c>
      <c r="N5" s="303"/>
    </row>
    <row r="6" spans="1:14" x14ac:dyDescent="0.3">
      <c r="A6" s="304"/>
      <c r="B6" s="313"/>
      <c r="C6" s="313"/>
      <c r="D6" s="315"/>
      <c r="E6" s="223" t="s">
        <v>54</v>
      </c>
      <c r="F6" s="306"/>
      <c r="G6" s="306"/>
      <c r="H6" s="222" t="s">
        <v>54</v>
      </c>
      <c r="I6" s="307"/>
      <c r="J6" s="307"/>
      <c r="K6" s="304"/>
      <c r="L6" s="305"/>
      <c r="M6" s="304"/>
      <c r="N6" s="305"/>
    </row>
    <row r="7" spans="1:14" x14ac:dyDescent="0.3">
      <c r="A7" s="308" t="s">
        <v>55</v>
      </c>
      <c r="B7" s="308"/>
      <c r="C7" s="308"/>
      <c r="D7" s="308"/>
      <c r="E7" s="311"/>
      <c r="F7" s="311"/>
      <c r="G7" s="311"/>
      <c r="H7" s="311"/>
      <c r="I7" s="311"/>
      <c r="J7" s="311"/>
      <c r="K7" s="16"/>
      <c r="L7" s="17"/>
      <c r="M7" s="18"/>
      <c r="N7" s="19">
        <v>0</v>
      </c>
    </row>
    <row r="8" spans="1:14" ht="68.400000000000006" outlineLevel="1" x14ac:dyDescent="0.3">
      <c r="A8" s="20" t="s">
        <v>440</v>
      </c>
      <c r="B8" s="21" t="s">
        <v>441</v>
      </c>
      <c r="C8" s="21" t="s">
        <v>285</v>
      </c>
      <c r="D8" s="21" t="s">
        <v>442</v>
      </c>
      <c r="E8" s="22">
        <v>8310</v>
      </c>
      <c r="F8" s="301">
        <v>14800</v>
      </c>
      <c r="G8" s="301"/>
      <c r="H8" s="22">
        <v>3310</v>
      </c>
      <c r="I8" s="302" t="s">
        <v>56</v>
      </c>
      <c r="J8" s="302"/>
      <c r="K8" s="23" t="s">
        <v>57</v>
      </c>
      <c r="L8" s="224">
        <v>14800</v>
      </c>
      <c r="M8" s="24"/>
      <c r="N8" s="25"/>
    </row>
    <row r="9" spans="1:14" ht="79.8" outlineLevel="1" x14ac:dyDescent="0.3">
      <c r="A9" s="20" t="s">
        <v>443</v>
      </c>
      <c r="B9" s="21" t="s">
        <v>444</v>
      </c>
      <c r="C9" s="21" t="s">
        <v>285</v>
      </c>
      <c r="D9" s="21" t="s">
        <v>445</v>
      </c>
      <c r="E9" s="22">
        <v>8310</v>
      </c>
      <c r="F9" s="301">
        <v>45000</v>
      </c>
      <c r="G9" s="301"/>
      <c r="H9" s="22">
        <v>3310</v>
      </c>
      <c r="I9" s="302" t="s">
        <v>56</v>
      </c>
      <c r="J9" s="302"/>
      <c r="K9" s="23" t="s">
        <v>57</v>
      </c>
      <c r="L9" s="224">
        <v>59800</v>
      </c>
      <c r="M9" s="24"/>
      <c r="N9" s="25"/>
    </row>
    <row r="10" spans="1:14" x14ac:dyDescent="0.3">
      <c r="A10" s="308" t="s">
        <v>58</v>
      </c>
      <c r="B10" s="308"/>
      <c r="C10" s="308"/>
      <c r="D10" s="308"/>
      <c r="E10" s="309">
        <v>59800</v>
      </c>
      <c r="F10" s="309"/>
      <c r="G10" s="309"/>
      <c r="H10" s="310">
        <v>0</v>
      </c>
      <c r="I10" s="310"/>
      <c r="J10" s="310"/>
      <c r="K10" s="16" t="s">
        <v>57</v>
      </c>
      <c r="L10" s="27">
        <v>59800</v>
      </c>
      <c r="M10" s="18"/>
      <c r="N10" s="19">
        <v>0</v>
      </c>
    </row>
  </sheetData>
  <mergeCells count="19">
    <mergeCell ref="K5:L6"/>
    <mergeCell ref="M5:N6"/>
    <mergeCell ref="F6:G6"/>
    <mergeCell ref="I6:J6"/>
    <mergeCell ref="A7:D7"/>
    <mergeCell ref="E7:J7"/>
    <mergeCell ref="A10:D10"/>
    <mergeCell ref="E10:G10"/>
    <mergeCell ref="H10:J10"/>
    <mergeCell ref="H5:J5"/>
    <mergeCell ref="A5:A6"/>
    <mergeCell ref="B5:B6"/>
    <mergeCell ref="C5:C6"/>
    <mergeCell ref="D5:D6"/>
    <mergeCell ref="E5:G5"/>
    <mergeCell ref="F8:G8"/>
    <mergeCell ref="I8:J8"/>
    <mergeCell ref="F9:G9"/>
    <mergeCell ref="I9:J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9"/>
  <sheetViews>
    <sheetView workbookViewId="0">
      <selection activeCell="D21" activeCellId="1" sqref="B9:H9 D21"/>
    </sheetView>
  </sheetViews>
  <sheetFormatPr defaultColWidth="7.8984375" defaultRowHeight="15.6" outlineLevelRow="1" x14ac:dyDescent="0.3"/>
  <cols>
    <col min="1" max="1" width="8.69921875" style="14" customWidth="1"/>
    <col min="2" max="4" width="14.8984375" style="14" customWidth="1"/>
    <col min="5" max="5" width="6.09765625" style="14" customWidth="1"/>
    <col min="6" max="6" width="3.5" style="14" customWidth="1"/>
    <col min="7" max="7" width="10.5" style="14" customWidth="1"/>
    <col min="8" max="8" width="6.09765625" style="14" customWidth="1"/>
    <col min="9" max="9" width="3.5" style="14" customWidth="1"/>
    <col min="10" max="10" width="10.5" style="14" customWidth="1"/>
    <col min="11" max="11" width="2.59765625" style="14" customWidth="1"/>
    <col min="12" max="12" width="12.19921875" style="14" customWidth="1"/>
    <col min="13" max="13" width="2.59765625" style="14" customWidth="1"/>
    <col min="14" max="14" width="12.19921875" style="14" customWidth="1"/>
  </cols>
  <sheetData>
    <row r="1" spans="1:14" x14ac:dyDescent="0.3">
      <c r="A1" s="13" t="s">
        <v>42</v>
      </c>
    </row>
    <row r="2" spans="1:14" x14ac:dyDescent="0.3">
      <c r="A2" s="15" t="s">
        <v>334</v>
      </c>
    </row>
    <row r="3" spans="1:14" x14ac:dyDescent="0.3">
      <c r="A3" s="14" t="s">
        <v>43</v>
      </c>
      <c r="B3" s="14" t="s">
        <v>44</v>
      </c>
    </row>
    <row r="4" spans="1:14" x14ac:dyDescent="0.3">
      <c r="A4" s="14" t="s">
        <v>45</v>
      </c>
      <c r="B4" s="14" t="s">
        <v>446</v>
      </c>
    </row>
    <row r="5" spans="1:14" x14ac:dyDescent="0.3">
      <c r="A5" s="312" t="s">
        <v>46</v>
      </c>
      <c r="B5" s="303" t="s">
        <v>47</v>
      </c>
      <c r="C5" s="303" t="s">
        <v>48</v>
      </c>
      <c r="D5" s="314" t="s">
        <v>49</v>
      </c>
      <c r="E5" s="303" t="s">
        <v>50</v>
      </c>
      <c r="F5" s="303"/>
      <c r="G5" s="303"/>
      <c r="H5" s="316" t="s">
        <v>51</v>
      </c>
      <c r="I5" s="316"/>
      <c r="J5" s="316"/>
      <c r="K5" s="303" t="s">
        <v>52</v>
      </c>
      <c r="L5" s="303"/>
      <c r="M5" s="303" t="s">
        <v>53</v>
      </c>
      <c r="N5" s="303"/>
    </row>
    <row r="6" spans="1:14" x14ac:dyDescent="0.3">
      <c r="A6" s="304"/>
      <c r="B6" s="313"/>
      <c r="C6" s="313"/>
      <c r="D6" s="315"/>
      <c r="E6" s="223" t="s">
        <v>54</v>
      </c>
      <c r="F6" s="306"/>
      <c r="G6" s="306"/>
      <c r="H6" s="222" t="s">
        <v>54</v>
      </c>
      <c r="I6" s="307"/>
      <c r="J6" s="307"/>
      <c r="K6" s="304"/>
      <c r="L6" s="305"/>
      <c r="M6" s="304"/>
      <c r="N6" s="305"/>
    </row>
    <row r="7" spans="1:14" x14ac:dyDescent="0.3">
      <c r="A7" s="308" t="s">
        <v>55</v>
      </c>
      <c r="B7" s="308"/>
      <c r="C7" s="308"/>
      <c r="D7" s="308"/>
      <c r="E7" s="311"/>
      <c r="F7" s="311"/>
      <c r="G7" s="311"/>
      <c r="H7" s="311"/>
      <c r="I7" s="311"/>
      <c r="J7" s="311"/>
      <c r="K7" s="16"/>
      <c r="L7" s="17"/>
      <c r="M7" s="18"/>
      <c r="N7" s="19">
        <v>0</v>
      </c>
    </row>
    <row r="8" spans="1:14" ht="68.400000000000006" outlineLevel="1" x14ac:dyDescent="0.3">
      <c r="A8" s="20" t="s">
        <v>347</v>
      </c>
      <c r="B8" s="21" t="s">
        <v>447</v>
      </c>
      <c r="C8" s="21" t="s">
        <v>448</v>
      </c>
      <c r="D8" s="21" t="s">
        <v>449</v>
      </c>
      <c r="E8" s="22">
        <v>8310</v>
      </c>
      <c r="F8" s="301">
        <v>5592.86</v>
      </c>
      <c r="G8" s="301"/>
      <c r="H8" s="22">
        <v>3310</v>
      </c>
      <c r="I8" s="302" t="s">
        <v>56</v>
      </c>
      <c r="J8" s="302"/>
      <c r="K8" s="23" t="s">
        <v>57</v>
      </c>
      <c r="L8" s="224">
        <v>5592.86</v>
      </c>
      <c r="M8" s="24"/>
      <c r="N8" s="25"/>
    </row>
    <row r="9" spans="1:14" ht="68.400000000000006" outlineLevel="1" x14ac:dyDescent="0.3">
      <c r="A9" s="20" t="s">
        <v>356</v>
      </c>
      <c r="B9" s="21" t="s">
        <v>450</v>
      </c>
      <c r="C9" s="21" t="s">
        <v>448</v>
      </c>
      <c r="D9" s="21" t="s">
        <v>449</v>
      </c>
      <c r="E9" s="22">
        <v>8310</v>
      </c>
      <c r="F9" s="301">
        <v>13657.14</v>
      </c>
      <c r="G9" s="301"/>
      <c r="H9" s="22">
        <v>3310</v>
      </c>
      <c r="I9" s="302" t="s">
        <v>56</v>
      </c>
      <c r="J9" s="302"/>
      <c r="K9" s="23" t="s">
        <v>57</v>
      </c>
      <c r="L9" s="224">
        <v>19250</v>
      </c>
      <c r="M9" s="24"/>
      <c r="N9" s="25"/>
    </row>
    <row r="10" spans="1:14" ht="68.400000000000006" outlineLevel="1" x14ac:dyDescent="0.3">
      <c r="A10" s="20" t="s">
        <v>369</v>
      </c>
      <c r="B10" s="21" t="s">
        <v>451</v>
      </c>
      <c r="C10" s="21" t="s">
        <v>448</v>
      </c>
      <c r="D10" s="21" t="s">
        <v>449</v>
      </c>
      <c r="E10" s="22">
        <v>8310</v>
      </c>
      <c r="F10" s="301">
        <v>9214.2900000000009</v>
      </c>
      <c r="G10" s="301"/>
      <c r="H10" s="22">
        <v>3310</v>
      </c>
      <c r="I10" s="302" t="s">
        <v>56</v>
      </c>
      <c r="J10" s="302"/>
      <c r="K10" s="23" t="s">
        <v>57</v>
      </c>
      <c r="L10" s="224">
        <v>28464.29</v>
      </c>
      <c r="M10" s="24"/>
      <c r="N10" s="25"/>
    </row>
    <row r="11" spans="1:14" ht="68.400000000000006" outlineLevel="1" x14ac:dyDescent="0.3">
      <c r="A11" s="20" t="s">
        <v>371</v>
      </c>
      <c r="B11" s="21" t="s">
        <v>452</v>
      </c>
      <c r="C11" s="21" t="s">
        <v>448</v>
      </c>
      <c r="D11" s="21" t="s">
        <v>449</v>
      </c>
      <c r="E11" s="22">
        <v>8310</v>
      </c>
      <c r="F11" s="301">
        <v>10991.07</v>
      </c>
      <c r="G11" s="301"/>
      <c r="H11" s="22">
        <v>3310</v>
      </c>
      <c r="I11" s="302" t="s">
        <v>56</v>
      </c>
      <c r="J11" s="302"/>
      <c r="K11" s="23" t="s">
        <v>57</v>
      </c>
      <c r="L11" s="224">
        <v>39455.360000000001</v>
      </c>
      <c r="M11" s="24"/>
      <c r="N11" s="25"/>
    </row>
    <row r="12" spans="1:14" ht="68.400000000000006" outlineLevel="1" x14ac:dyDescent="0.3">
      <c r="A12" s="20" t="s">
        <v>378</v>
      </c>
      <c r="B12" s="21" t="s">
        <v>453</v>
      </c>
      <c r="C12" s="21" t="s">
        <v>448</v>
      </c>
      <c r="D12" s="21" t="s">
        <v>449</v>
      </c>
      <c r="E12" s="22">
        <v>8310</v>
      </c>
      <c r="F12" s="301">
        <v>11535.71</v>
      </c>
      <c r="G12" s="301"/>
      <c r="H12" s="22">
        <v>3310</v>
      </c>
      <c r="I12" s="302" t="s">
        <v>56</v>
      </c>
      <c r="J12" s="302"/>
      <c r="K12" s="23" t="s">
        <v>57</v>
      </c>
      <c r="L12" s="224">
        <v>50991.07</v>
      </c>
      <c r="M12" s="24"/>
      <c r="N12" s="25"/>
    </row>
    <row r="13" spans="1:14" ht="68.400000000000006" outlineLevel="1" x14ac:dyDescent="0.3">
      <c r="A13" s="20" t="s">
        <v>384</v>
      </c>
      <c r="B13" s="21" t="s">
        <v>454</v>
      </c>
      <c r="C13" s="21" t="s">
        <v>448</v>
      </c>
      <c r="D13" s="21" t="s">
        <v>449</v>
      </c>
      <c r="E13" s="22">
        <v>8310</v>
      </c>
      <c r="F13" s="301">
        <v>8321.43</v>
      </c>
      <c r="G13" s="301"/>
      <c r="H13" s="22">
        <v>3310</v>
      </c>
      <c r="I13" s="302" t="s">
        <v>56</v>
      </c>
      <c r="J13" s="302"/>
      <c r="K13" s="23" t="s">
        <v>57</v>
      </c>
      <c r="L13" s="224">
        <v>59312.5</v>
      </c>
      <c r="M13" s="24"/>
      <c r="N13" s="25"/>
    </row>
    <row r="14" spans="1:14" ht="68.400000000000006" outlineLevel="1" x14ac:dyDescent="0.3">
      <c r="A14" s="20" t="s">
        <v>385</v>
      </c>
      <c r="B14" s="21" t="s">
        <v>455</v>
      </c>
      <c r="C14" s="21" t="s">
        <v>448</v>
      </c>
      <c r="D14" s="21" t="s">
        <v>449</v>
      </c>
      <c r="E14" s="22">
        <v>8310</v>
      </c>
      <c r="F14" s="301">
        <v>5964.29</v>
      </c>
      <c r="G14" s="301"/>
      <c r="H14" s="22">
        <v>3310</v>
      </c>
      <c r="I14" s="302" t="s">
        <v>56</v>
      </c>
      <c r="J14" s="302"/>
      <c r="K14" s="23" t="s">
        <v>57</v>
      </c>
      <c r="L14" s="224">
        <v>65276.79</v>
      </c>
      <c r="M14" s="24"/>
      <c r="N14" s="25"/>
    </row>
    <row r="15" spans="1:14" ht="68.400000000000006" outlineLevel="1" x14ac:dyDescent="0.3">
      <c r="A15" s="20" t="s">
        <v>391</v>
      </c>
      <c r="B15" s="21" t="s">
        <v>456</v>
      </c>
      <c r="C15" s="21" t="s">
        <v>448</v>
      </c>
      <c r="D15" s="21" t="s">
        <v>457</v>
      </c>
      <c r="E15" s="22">
        <v>8310</v>
      </c>
      <c r="F15" s="301">
        <v>9866.07</v>
      </c>
      <c r="G15" s="301"/>
      <c r="H15" s="22">
        <v>3310</v>
      </c>
      <c r="I15" s="302" t="s">
        <v>56</v>
      </c>
      <c r="J15" s="302"/>
      <c r="K15" s="23" t="s">
        <v>57</v>
      </c>
      <c r="L15" s="224">
        <v>75142.86</v>
      </c>
      <c r="M15" s="24"/>
      <c r="N15" s="25"/>
    </row>
    <row r="16" spans="1:14" ht="68.400000000000006" outlineLevel="1" x14ac:dyDescent="0.3">
      <c r="A16" s="20" t="s">
        <v>393</v>
      </c>
      <c r="B16" s="21" t="s">
        <v>458</v>
      </c>
      <c r="C16" s="21" t="s">
        <v>448</v>
      </c>
      <c r="D16" s="21" t="s">
        <v>457</v>
      </c>
      <c r="E16" s="22">
        <v>8310</v>
      </c>
      <c r="F16" s="301">
        <v>10017.86</v>
      </c>
      <c r="G16" s="301"/>
      <c r="H16" s="22">
        <v>3310</v>
      </c>
      <c r="I16" s="302" t="s">
        <v>56</v>
      </c>
      <c r="J16" s="302"/>
      <c r="K16" s="23" t="s">
        <v>57</v>
      </c>
      <c r="L16" s="224">
        <v>85160.72</v>
      </c>
      <c r="M16" s="24"/>
      <c r="N16" s="25"/>
    </row>
    <row r="17" spans="1:14" ht="68.400000000000006" outlineLevel="1" x14ac:dyDescent="0.3">
      <c r="A17" s="20" t="s">
        <v>399</v>
      </c>
      <c r="B17" s="21" t="s">
        <v>459</v>
      </c>
      <c r="C17" s="21" t="s">
        <v>448</v>
      </c>
      <c r="D17" s="21" t="s">
        <v>457</v>
      </c>
      <c r="E17" s="22">
        <v>8310</v>
      </c>
      <c r="F17" s="301">
        <v>11535.71</v>
      </c>
      <c r="G17" s="301"/>
      <c r="H17" s="22">
        <v>3310</v>
      </c>
      <c r="I17" s="302" t="s">
        <v>56</v>
      </c>
      <c r="J17" s="302"/>
      <c r="K17" s="23" t="s">
        <v>57</v>
      </c>
      <c r="L17" s="224">
        <v>96696.43</v>
      </c>
      <c r="M17" s="24"/>
      <c r="N17" s="25"/>
    </row>
    <row r="18" spans="1:14" ht="68.400000000000006" outlineLevel="1" x14ac:dyDescent="0.3">
      <c r="A18" s="20" t="s">
        <v>460</v>
      </c>
      <c r="B18" s="21" t="s">
        <v>461</v>
      </c>
      <c r="C18" s="21" t="s">
        <v>448</v>
      </c>
      <c r="D18" s="21" t="s">
        <v>457</v>
      </c>
      <c r="E18" s="22">
        <v>8310</v>
      </c>
      <c r="F18" s="301">
        <v>12901.79</v>
      </c>
      <c r="G18" s="301"/>
      <c r="H18" s="22">
        <v>3310</v>
      </c>
      <c r="I18" s="302" t="s">
        <v>56</v>
      </c>
      <c r="J18" s="302"/>
      <c r="K18" s="23" t="s">
        <v>57</v>
      </c>
      <c r="L18" s="224">
        <v>109598.22</v>
      </c>
      <c r="M18" s="24"/>
      <c r="N18" s="25"/>
    </row>
    <row r="19" spans="1:14" x14ac:dyDescent="0.3">
      <c r="A19" s="308" t="s">
        <v>58</v>
      </c>
      <c r="B19" s="308"/>
      <c r="C19" s="308"/>
      <c r="D19" s="308"/>
      <c r="E19" s="309">
        <v>109598.22</v>
      </c>
      <c r="F19" s="309"/>
      <c r="G19" s="309"/>
      <c r="H19" s="310">
        <v>0</v>
      </c>
      <c r="I19" s="310"/>
      <c r="J19" s="310"/>
      <c r="K19" s="16" t="s">
        <v>57</v>
      </c>
      <c r="L19" s="27">
        <v>109598.22</v>
      </c>
      <c r="M19" s="18"/>
      <c r="N19" s="19">
        <v>0</v>
      </c>
    </row>
  </sheetData>
  <mergeCells count="37">
    <mergeCell ref="K5:L6"/>
    <mergeCell ref="M5:N6"/>
    <mergeCell ref="F6:G6"/>
    <mergeCell ref="I6:J6"/>
    <mergeCell ref="A7:D7"/>
    <mergeCell ref="E7:J7"/>
    <mergeCell ref="A5:A6"/>
    <mergeCell ref="B5:B6"/>
    <mergeCell ref="C5:C6"/>
    <mergeCell ref="D5:D6"/>
    <mergeCell ref="E5:G5"/>
    <mergeCell ref="H5:J5"/>
    <mergeCell ref="F8:G8"/>
    <mergeCell ref="I8:J8"/>
    <mergeCell ref="F9:G9"/>
    <mergeCell ref="I9:J9"/>
    <mergeCell ref="F10:G10"/>
    <mergeCell ref="I10:J10"/>
    <mergeCell ref="F11:G11"/>
    <mergeCell ref="I11:J11"/>
    <mergeCell ref="F12:G12"/>
    <mergeCell ref="I12:J12"/>
    <mergeCell ref="F13:G13"/>
    <mergeCell ref="I13:J13"/>
    <mergeCell ref="F14:G14"/>
    <mergeCell ref="I14:J14"/>
    <mergeCell ref="F15:G15"/>
    <mergeCell ref="I15:J15"/>
    <mergeCell ref="F16:G16"/>
    <mergeCell ref="I16:J16"/>
    <mergeCell ref="F17:G17"/>
    <mergeCell ref="I17:J17"/>
    <mergeCell ref="F18:G18"/>
    <mergeCell ref="I18:J18"/>
    <mergeCell ref="A19:D19"/>
    <mergeCell ref="E19:G19"/>
    <mergeCell ref="H19:J1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M56"/>
  <sheetViews>
    <sheetView topLeftCell="A37" zoomScaleNormal="100" workbookViewId="0">
      <selection activeCell="D21" activeCellId="1" sqref="B9:H9 D21"/>
    </sheetView>
  </sheetViews>
  <sheetFormatPr defaultColWidth="9" defaultRowHeight="15.6" x14ac:dyDescent="0.3"/>
  <cols>
    <col min="1" max="1" width="0.5" style="1" customWidth="1"/>
    <col min="2" max="2" width="5" style="1" customWidth="1"/>
    <col min="3" max="3" width="47" style="1" customWidth="1"/>
    <col min="4" max="5" width="11.09765625" style="1" customWidth="1"/>
    <col min="6" max="6" width="12" style="1" hidden="1" customWidth="1"/>
    <col min="7" max="7" width="13.69921875" style="3" customWidth="1"/>
    <col min="8" max="8" width="12.8984375" style="1" customWidth="1"/>
    <col min="9" max="9" width="0.5" style="1" customWidth="1"/>
    <col min="10" max="10" width="9.3984375" style="1" bestFit="1" customWidth="1"/>
    <col min="11" max="11" width="8.8984375" style="1" bestFit="1" customWidth="1"/>
    <col min="12" max="13" width="9.8984375" style="1" bestFit="1" customWidth="1"/>
    <col min="14" max="16384" width="9" style="1"/>
  </cols>
  <sheetData>
    <row r="1" spans="2:10" ht="3" customHeight="1" x14ac:dyDescent="0.3"/>
    <row r="7" spans="2:10" x14ac:dyDescent="0.3">
      <c r="B7" s="285" t="s">
        <v>87</v>
      </c>
      <c r="C7" s="285"/>
      <c r="D7" s="285"/>
      <c r="E7" s="285"/>
      <c r="F7" s="285"/>
      <c r="G7" s="285"/>
      <c r="H7" s="285"/>
    </row>
    <row r="8" spans="2:10" x14ac:dyDescent="0.3">
      <c r="B8" s="286" t="s">
        <v>88</v>
      </c>
      <c r="C8" s="286"/>
      <c r="D8" s="286"/>
      <c r="E8" s="286"/>
      <c r="F8" s="286"/>
      <c r="G8" s="286"/>
      <c r="H8" s="286"/>
      <c r="I8" s="28"/>
      <c r="J8" s="28"/>
    </row>
    <row r="9" spans="2:10" x14ac:dyDescent="0.3">
      <c r="B9" s="286" t="s">
        <v>575</v>
      </c>
      <c r="C9" s="286"/>
      <c r="D9" s="286"/>
      <c r="E9" s="286"/>
      <c r="F9" s="286"/>
      <c r="G9" s="286"/>
      <c r="H9" s="286"/>
      <c r="I9" s="28"/>
      <c r="J9" s="28"/>
    </row>
    <row r="10" spans="2:10" ht="9.9" customHeight="1" thickBot="1" x14ac:dyDescent="0.35">
      <c r="B10" s="233"/>
      <c r="C10" s="233"/>
      <c r="D10" s="233"/>
      <c r="E10" s="233"/>
      <c r="F10" s="233"/>
      <c r="G10" s="233"/>
      <c r="H10" s="28"/>
      <c r="I10" s="28"/>
      <c r="J10" s="28"/>
    </row>
    <row r="11" spans="2:10" ht="63" thickBot="1" x14ac:dyDescent="0.35">
      <c r="B11" s="153" t="s">
        <v>0</v>
      </c>
      <c r="C11" s="154" t="s">
        <v>1</v>
      </c>
      <c r="D11" s="154" t="s">
        <v>2</v>
      </c>
      <c r="E11" s="155" t="s">
        <v>89</v>
      </c>
      <c r="F11" s="155" t="s">
        <v>90</v>
      </c>
      <c r="G11" s="155" t="s">
        <v>91</v>
      </c>
      <c r="H11" s="156" t="s">
        <v>161</v>
      </c>
    </row>
    <row r="12" spans="2:10" s="10" customFormat="1" ht="13.5" customHeight="1" x14ac:dyDescent="0.25">
      <c r="B12" s="157">
        <v>1</v>
      </c>
      <c r="C12" s="158">
        <v>2</v>
      </c>
      <c r="D12" s="158">
        <v>3</v>
      </c>
      <c r="E12" s="158">
        <v>4</v>
      </c>
      <c r="F12" s="158">
        <v>5</v>
      </c>
      <c r="G12" s="159">
        <v>6</v>
      </c>
      <c r="H12" s="160"/>
    </row>
    <row r="13" spans="2:10" ht="31.2" x14ac:dyDescent="0.3">
      <c r="B13" s="161" t="s">
        <v>3</v>
      </c>
      <c r="C13" s="122" t="s">
        <v>92</v>
      </c>
      <c r="D13" s="123" t="s">
        <v>4</v>
      </c>
      <c r="E13" s="162">
        <f>E15+E20+E25+E26+E42</f>
        <v>1237065.9583000001</v>
      </c>
      <c r="F13" s="162">
        <f>F15+F20+F25+F26+F42</f>
        <v>929099.95819852431</v>
      </c>
      <c r="G13" s="162">
        <f>G15+G20+G25+G26+G42</f>
        <v>293954.02411721542</v>
      </c>
      <c r="H13" s="163">
        <f>H15+H20+H25+H26+H42</f>
        <v>943111.93418278452</v>
      </c>
      <c r="J13" s="164"/>
    </row>
    <row r="14" spans="2:10" x14ac:dyDescent="0.3">
      <c r="B14" s="43"/>
      <c r="C14" s="30" t="s">
        <v>7</v>
      </c>
      <c r="D14" s="29"/>
      <c r="E14" s="165"/>
      <c r="F14" s="165"/>
      <c r="G14" s="165"/>
      <c r="H14" s="166"/>
      <c r="J14" s="164"/>
    </row>
    <row r="15" spans="2:10" x14ac:dyDescent="0.3">
      <c r="B15" s="161">
        <v>1</v>
      </c>
      <c r="C15" s="122" t="s">
        <v>93</v>
      </c>
      <c r="D15" s="123" t="s">
        <v>4</v>
      </c>
      <c r="E15" s="162">
        <f>E17+E18+E19</f>
        <v>291387.37617</v>
      </c>
      <c r="F15" s="162">
        <f t="shared" ref="F15:H15" si="0">F17+F18+F19</f>
        <v>218846.85873271001</v>
      </c>
      <c r="G15" s="162">
        <f t="shared" si="0"/>
        <v>67540.517435617818</v>
      </c>
      <c r="H15" s="163">
        <f t="shared" si="0"/>
        <v>223846.8587343822</v>
      </c>
      <c r="J15" s="164"/>
    </row>
    <row r="16" spans="2:10" x14ac:dyDescent="0.3">
      <c r="B16" s="43"/>
      <c r="C16" s="30" t="s">
        <v>94</v>
      </c>
      <c r="D16" s="29"/>
      <c r="E16" s="165"/>
      <c r="F16" s="165"/>
      <c r="G16" s="165"/>
      <c r="H16" s="166"/>
      <c r="J16" s="164"/>
    </row>
    <row r="17" spans="2:13" x14ac:dyDescent="0.3">
      <c r="B17" s="43" t="s">
        <v>5</v>
      </c>
      <c r="C17" s="30" t="s">
        <v>95</v>
      </c>
      <c r="D17" s="29" t="s">
        <v>4</v>
      </c>
      <c r="E17" s="243">
        <v>248405.3118</v>
      </c>
      <c r="F17" s="243">
        <f>$E17/$E$47*F$47</f>
        <v>186565.12473015755</v>
      </c>
      <c r="G17" s="243">
        <v>56840.18707</v>
      </c>
      <c r="H17" s="244">
        <v>191565.12473000001</v>
      </c>
      <c r="J17" s="164"/>
      <c r="L17" s="167"/>
      <c r="M17" s="167"/>
    </row>
    <row r="18" spans="2:13" x14ac:dyDescent="0.3">
      <c r="B18" s="43" t="s">
        <v>96</v>
      </c>
      <c r="C18" s="30" t="s">
        <v>97</v>
      </c>
      <c r="D18" s="29" t="s">
        <v>4</v>
      </c>
      <c r="E18" s="243">
        <v>13304.3199</v>
      </c>
      <c r="F18" s="243">
        <f>$E18/$E$47*F$47</f>
        <v>9992.2263481702939</v>
      </c>
      <c r="G18" s="243">
        <v>3312.0935500000001</v>
      </c>
      <c r="H18" s="244">
        <v>9992.2263500000008</v>
      </c>
      <c r="J18" s="164"/>
      <c r="L18" s="167"/>
      <c r="M18" s="167"/>
    </row>
    <row r="19" spans="2:13" x14ac:dyDescent="0.3">
      <c r="B19" s="43" t="s">
        <v>98</v>
      </c>
      <c r="C19" s="30" t="s">
        <v>99</v>
      </c>
      <c r="D19" s="29" t="s">
        <v>4</v>
      </c>
      <c r="E19" s="243">
        <v>29677.744470000001</v>
      </c>
      <c r="F19" s="243">
        <f>$E19/$E$47*F$47</f>
        <v>22289.507654382185</v>
      </c>
      <c r="G19" s="243">
        <v>7388.2368156178163</v>
      </c>
      <c r="H19" s="244">
        <v>22289.507654382185</v>
      </c>
      <c r="J19" s="164"/>
      <c r="L19" s="167"/>
      <c r="M19" s="167"/>
    </row>
    <row r="20" spans="2:13" x14ac:dyDescent="0.3">
      <c r="B20" s="161">
        <v>2</v>
      </c>
      <c r="C20" s="122" t="s">
        <v>6</v>
      </c>
      <c r="D20" s="123" t="s">
        <v>4</v>
      </c>
      <c r="E20" s="245">
        <f>E22+E23+E24</f>
        <v>671349.86327000021</v>
      </c>
      <c r="F20" s="245">
        <f t="shared" ref="F20:H20" si="1">F22+F23+F24</f>
        <v>504218.16695846437</v>
      </c>
      <c r="G20" s="245">
        <f>G22+G23+G24</f>
        <v>158119.72032894759</v>
      </c>
      <c r="H20" s="246">
        <f t="shared" si="1"/>
        <v>513230.1429410525</v>
      </c>
      <c r="J20" s="164"/>
      <c r="M20" s="167"/>
    </row>
    <row r="21" spans="2:13" x14ac:dyDescent="0.3">
      <c r="B21" s="43"/>
      <c r="C21" s="30" t="s">
        <v>7</v>
      </c>
      <c r="D21" s="29"/>
      <c r="E21" s="243"/>
      <c r="F21" s="243"/>
      <c r="G21" s="243"/>
      <c r="H21" s="244"/>
      <c r="J21" s="164"/>
      <c r="M21" s="167"/>
    </row>
    <row r="22" spans="2:13" x14ac:dyDescent="0.3">
      <c r="B22" s="43" t="s">
        <v>8</v>
      </c>
      <c r="C22" s="30" t="s">
        <v>100</v>
      </c>
      <c r="D22" s="29" t="s">
        <v>4</v>
      </c>
      <c r="E22" s="243">
        <v>595962.40786000004</v>
      </c>
      <c r="F22" s="243">
        <f>$E22/$E$47*F$47</f>
        <v>447598.3228829084</v>
      </c>
      <c r="G22" s="243">
        <v>140364.08497709199</v>
      </c>
      <c r="H22" s="244">
        <v>455598.32288290799</v>
      </c>
      <c r="J22" s="164"/>
      <c r="L22" s="167"/>
      <c r="M22" s="167"/>
    </row>
    <row r="23" spans="2:13" x14ac:dyDescent="0.3">
      <c r="B23" s="43" t="s">
        <v>12</v>
      </c>
      <c r="C23" s="30" t="s">
        <v>249</v>
      </c>
      <c r="D23" s="29" t="s">
        <v>4</v>
      </c>
      <c r="E23" s="243">
        <v>57560.026680000097</v>
      </c>
      <c r="F23" s="243">
        <f>$E23/$E$47*F$47</f>
        <v>43230.531099397427</v>
      </c>
      <c r="G23" s="243">
        <v>13556.829037601263</v>
      </c>
      <c r="H23" s="244">
        <v>44003.197642398838</v>
      </c>
      <c r="J23" s="164"/>
      <c r="L23" s="167"/>
      <c r="M23" s="167"/>
    </row>
    <row r="24" spans="2:13" x14ac:dyDescent="0.3">
      <c r="B24" s="43" t="s">
        <v>250</v>
      </c>
      <c r="C24" s="30" t="s">
        <v>251</v>
      </c>
      <c r="D24" s="29" t="s">
        <v>4</v>
      </c>
      <c r="E24" s="243">
        <v>17827.42873</v>
      </c>
      <c r="F24" s="243">
        <f>$E24/$E$47*F$47</f>
        <v>13389.312976158524</v>
      </c>
      <c r="G24" s="243">
        <v>4198.8063142543106</v>
      </c>
      <c r="H24" s="244">
        <v>13628.622415745689</v>
      </c>
      <c r="J24" s="164"/>
      <c r="L24" s="167"/>
      <c r="M24" s="167"/>
    </row>
    <row r="25" spans="2:13" ht="31.2" x14ac:dyDescent="0.3">
      <c r="B25" s="161">
        <v>3</v>
      </c>
      <c r="C25" s="122" t="s">
        <v>13</v>
      </c>
      <c r="D25" s="123" t="s">
        <v>4</v>
      </c>
      <c r="E25" s="245">
        <v>187975.20449999999</v>
      </c>
      <c r="F25" s="245">
        <f>$E25/$E$47*F$47</f>
        <v>141179.01593809383</v>
      </c>
      <c r="G25" s="245">
        <v>46796.188561906158</v>
      </c>
      <c r="H25" s="247">
        <v>141179.01593809383</v>
      </c>
      <c r="J25" s="164"/>
      <c r="L25" s="167"/>
      <c r="M25" s="167"/>
    </row>
    <row r="26" spans="2:13" x14ac:dyDescent="0.3">
      <c r="B26" s="161">
        <v>4</v>
      </c>
      <c r="C26" s="122" t="s">
        <v>102</v>
      </c>
      <c r="D26" s="123" t="s">
        <v>4</v>
      </c>
      <c r="E26" s="245">
        <f>SUM(E28:E41)</f>
        <v>68755.048309999984</v>
      </c>
      <c r="F26" s="245">
        <f>SUM(F28:F41)</f>
        <v>51638.566304535663</v>
      </c>
      <c r="G26" s="245">
        <f>SUM(G28:G41)</f>
        <v>17116.482005464328</v>
      </c>
      <c r="H26" s="246">
        <f>SUM(H28:H41)</f>
        <v>51638.566304535663</v>
      </c>
      <c r="J26" s="164"/>
      <c r="M26" s="167"/>
    </row>
    <row r="27" spans="2:13" x14ac:dyDescent="0.3">
      <c r="B27" s="43"/>
      <c r="C27" s="30" t="s">
        <v>103</v>
      </c>
      <c r="D27" s="29"/>
      <c r="E27" s="243"/>
      <c r="F27" s="243"/>
      <c r="G27" s="243"/>
      <c r="H27" s="244"/>
      <c r="J27" s="164"/>
      <c r="M27" s="167"/>
    </row>
    <row r="28" spans="2:13" x14ac:dyDescent="0.3">
      <c r="B28" s="43" t="s">
        <v>14</v>
      </c>
      <c r="C28" s="30" t="s">
        <v>104</v>
      </c>
      <c r="D28" s="29" t="s">
        <v>4</v>
      </c>
      <c r="E28" s="243">
        <v>1357.5811200000001</v>
      </c>
      <c r="F28" s="243">
        <f t="shared" ref="F28:F41" si="2">$E28/$E$47*F$47</f>
        <v>1019.6130233641284</v>
      </c>
      <c r="G28" s="243">
        <v>337.9680966358718</v>
      </c>
      <c r="H28" s="244">
        <v>1019.6130233641283</v>
      </c>
      <c r="J28" s="164"/>
      <c r="L28" s="167"/>
      <c r="M28" s="167"/>
    </row>
    <row r="29" spans="2:13" x14ac:dyDescent="0.3">
      <c r="B29" s="43" t="s">
        <v>105</v>
      </c>
      <c r="C29" s="30" t="s">
        <v>106</v>
      </c>
      <c r="D29" s="29" t="s">
        <v>4</v>
      </c>
      <c r="E29" s="243">
        <v>17701.346409999998</v>
      </c>
      <c r="F29" s="243">
        <f t="shared" si="2"/>
        <v>13294.618689685267</v>
      </c>
      <c r="G29" s="243">
        <v>4406.7277203147323</v>
      </c>
      <c r="H29" s="244">
        <v>13294.618689685267</v>
      </c>
      <c r="J29" s="164"/>
      <c r="L29" s="167"/>
      <c r="M29" s="167"/>
    </row>
    <row r="30" spans="2:13" ht="31.2" x14ac:dyDescent="0.3">
      <c r="B30" s="43" t="s">
        <v>107</v>
      </c>
      <c r="C30" s="30" t="s">
        <v>108</v>
      </c>
      <c r="D30" s="29" t="s">
        <v>4</v>
      </c>
      <c r="E30" s="243">
        <v>13139.88308</v>
      </c>
      <c r="F30" s="243">
        <f t="shared" si="2"/>
        <v>9868.7258657883758</v>
      </c>
      <c r="G30" s="243">
        <v>3271.1572142116238</v>
      </c>
      <c r="H30" s="244">
        <v>9868.7258657883758</v>
      </c>
      <c r="J30" s="164"/>
      <c r="L30" s="167"/>
      <c r="M30" s="167"/>
    </row>
    <row r="31" spans="2:13" ht="31.2" x14ac:dyDescent="0.3">
      <c r="B31" s="43" t="s">
        <v>109</v>
      </c>
      <c r="C31" s="30" t="s">
        <v>110</v>
      </c>
      <c r="D31" s="29" t="s">
        <v>4</v>
      </c>
      <c r="E31" s="243">
        <v>543.6</v>
      </c>
      <c r="F31" s="243">
        <f t="shared" si="2"/>
        <v>408.27146999564945</v>
      </c>
      <c r="G31" s="243">
        <v>135.3285300043506</v>
      </c>
      <c r="H31" s="244">
        <v>408.27146999564945</v>
      </c>
      <c r="J31" s="164"/>
      <c r="L31" s="167"/>
      <c r="M31" s="167"/>
    </row>
    <row r="32" spans="2:13" x14ac:dyDescent="0.3">
      <c r="B32" s="43" t="s">
        <v>111</v>
      </c>
      <c r="C32" s="30" t="s">
        <v>137</v>
      </c>
      <c r="D32" s="29" t="s">
        <v>4</v>
      </c>
      <c r="E32" s="243">
        <v>15057.47148</v>
      </c>
      <c r="F32" s="243">
        <f t="shared" si="2"/>
        <v>11308.93306761804</v>
      </c>
      <c r="G32" s="243">
        <v>3748.5384123819599</v>
      </c>
      <c r="H32" s="244">
        <v>11308.93306761804</v>
      </c>
      <c r="J32" s="164"/>
      <c r="L32" s="167"/>
      <c r="M32" s="167"/>
    </row>
    <row r="33" spans="2:13" x14ac:dyDescent="0.3">
      <c r="B33" s="43" t="s">
        <v>112</v>
      </c>
      <c r="C33" s="30" t="s">
        <v>286</v>
      </c>
      <c r="D33" s="29" t="s">
        <v>4</v>
      </c>
      <c r="E33" s="243">
        <v>4037.3620000000001</v>
      </c>
      <c r="F33" s="243">
        <f t="shared" si="2"/>
        <v>3032.2658547545529</v>
      </c>
      <c r="G33" s="243">
        <v>1005.0961452454469</v>
      </c>
      <c r="H33" s="244">
        <v>3032.2658547545534</v>
      </c>
      <c r="J33" s="164"/>
      <c r="L33" s="167"/>
      <c r="M33" s="167"/>
    </row>
    <row r="34" spans="2:13" ht="31.2" x14ac:dyDescent="0.3">
      <c r="B34" s="43" t="s">
        <v>113</v>
      </c>
      <c r="C34" s="30" t="s">
        <v>119</v>
      </c>
      <c r="D34" s="29" t="s">
        <v>4</v>
      </c>
      <c r="E34" s="243">
        <v>1089.4559999999999</v>
      </c>
      <c r="F34" s="243">
        <f t="shared" si="2"/>
        <v>818.23731165485685</v>
      </c>
      <c r="G34" s="243">
        <v>271.21868834514311</v>
      </c>
      <c r="H34" s="244">
        <v>818.23731165485674</v>
      </c>
      <c r="J34" s="164"/>
      <c r="L34" s="167"/>
      <c r="M34" s="167"/>
    </row>
    <row r="35" spans="2:13" x14ac:dyDescent="0.3">
      <c r="B35" s="43" t="s">
        <v>114</v>
      </c>
      <c r="C35" s="30" t="s">
        <v>121</v>
      </c>
      <c r="D35" s="29" t="s">
        <v>4</v>
      </c>
      <c r="E35" s="243">
        <v>1206.6884</v>
      </c>
      <c r="F35" s="243">
        <f t="shared" si="2"/>
        <v>906.28485447884145</v>
      </c>
      <c r="G35" s="243">
        <v>300.40354552115861</v>
      </c>
      <c r="H35" s="244">
        <v>906.28485447884145</v>
      </c>
      <c r="J35" s="164"/>
      <c r="L35" s="167"/>
      <c r="M35" s="167"/>
    </row>
    <row r="36" spans="2:13" x14ac:dyDescent="0.3">
      <c r="B36" s="43" t="s">
        <v>115</v>
      </c>
      <c r="C36" s="30" t="s">
        <v>122</v>
      </c>
      <c r="D36" s="29" t="s">
        <v>4</v>
      </c>
      <c r="E36" s="243">
        <v>254.88</v>
      </c>
      <c r="F36" s="243">
        <f t="shared" si="2"/>
        <v>191.42794752113895</v>
      </c>
      <c r="G36" s="243">
        <v>63.452052478861077</v>
      </c>
      <c r="H36" s="244">
        <v>191.42794752113892</v>
      </c>
      <c r="J36" s="164"/>
      <c r="L36" s="167"/>
      <c r="M36" s="167"/>
    </row>
    <row r="37" spans="2:13" x14ac:dyDescent="0.3">
      <c r="B37" s="43" t="s">
        <v>116</v>
      </c>
      <c r="C37" s="30" t="s">
        <v>123</v>
      </c>
      <c r="D37" s="29" t="s">
        <v>4</v>
      </c>
      <c r="E37" s="243">
        <v>10000</v>
      </c>
      <c r="F37" s="243">
        <f t="shared" si="2"/>
        <v>7510.512693076701</v>
      </c>
      <c r="G37" s="243">
        <v>2489.4873069233004</v>
      </c>
      <c r="H37" s="244">
        <v>7510.5126930767001</v>
      </c>
      <c r="J37" s="164"/>
      <c r="L37" s="167"/>
      <c r="M37" s="167"/>
    </row>
    <row r="38" spans="2:13" x14ac:dyDescent="0.3">
      <c r="B38" s="43" t="s">
        <v>117</v>
      </c>
      <c r="C38" s="30" t="s">
        <v>139</v>
      </c>
      <c r="D38" s="29" t="s">
        <v>4</v>
      </c>
      <c r="E38" s="243">
        <v>276.25752</v>
      </c>
      <c r="F38" s="243">
        <f t="shared" si="2"/>
        <v>207.48356105178902</v>
      </c>
      <c r="G38" s="243">
        <v>68.773958948210975</v>
      </c>
      <c r="H38" s="244">
        <v>207.48356105178902</v>
      </c>
      <c r="J38" s="164"/>
      <c r="L38" s="167"/>
      <c r="M38" s="167"/>
    </row>
    <row r="39" spans="2:13" ht="31.2" x14ac:dyDescent="0.3">
      <c r="B39" s="43" t="s">
        <v>118</v>
      </c>
      <c r="C39" s="168" t="s">
        <v>138</v>
      </c>
      <c r="D39" s="29" t="s">
        <v>4</v>
      </c>
      <c r="E39" s="243">
        <v>192.5223</v>
      </c>
      <c r="F39" s="243">
        <f t="shared" si="2"/>
        <v>144.59411778503204</v>
      </c>
      <c r="G39" s="243">
        <v>47.928182214967975</v>
      </c>
      <c r="H39" s="244">
        <v>144.59411778503204</v>
      </c>
      <c r="J39" s="164"/>
      <c r="L39" s="167"/>
      <c r="M39" s="167"/>
    </row>
    <row r="40" spans="2:13" ht="47.25" customHeight="1" x14ac:dyDescent="0.3">
      <c r="B40" s="43" t="s">
        <v>120</v>
      </c>
      <c r="C40" s="168" t="s">
        <v>576</v>
      </c>
      <c r="D40" s="29" t="s">
        <v>192</v>
      </c>
      <c r="E40" s="243">
        <v>2283</v>
      </c>
      <c r="F40" s="243">
        <f t="shared" si="2"/>
        <v>1714.6500478294108</v>
      </c>
      <c r="G40" s="243">
        <v>568.34995217058952</v>
      </c>
      <c r="H40" s="244">
        <v>1714.6500478294106</v>
      </c>
      <c r="J40" s="164"/>
      <c r="L40" s="167"/>
      <c r="M40" s="167"/>
    </row>
    <row r="41" spans="2:13" ht="14.25" customHeight="1" x14ac:dyDescent="0.3">
      <c r="B41" s="43" t="s">
        <v>577</v>
      </c>
      <c r="C41" s="168" t="s">
        <v>287</v>
      </c>
      <c r="D41" s="29" t="s">
        <v>192</v>
      </c>
      <c r="E41" s="243">
        <v>1615</v>
      </c>
      <c r="F41" s="243">
        <f t="shared" si="2"/>
        <v>1212.9477999318872</v>
      </c>
      <c r="G41" s="243">
        <v>402.052200068113</v>
      </c>
      <c r="H41" s="244">
        <v>1212.9477999318869</v>
      </c>
      <c r="J41" s="164"/>
      <c r="L41" s="167"/>
      <c r="M41" s="167"/>
    </row>
    <row r="42" spans="2:13" x14ac:dyDescent="0.3">
      <c r="B42" s="161">
        <v>5</v>
      </c>
      <c r="C42" s="169" t="s">
        <v>124</v>
      </c>
      <c r="D42" s="123" t="s">
        <v>4</v>
      </c>
      <c r="E42" s="245">
        <f>E44</f>
        <v>17598.466050000003</v>
      </c>
      <c r="F42" s="245">
        <f t="shared" ref="F42:H42" si="3">F44</f>
        <v>13217.350264720439</v>
      </c>
      <c r="G42" s="245">
        <f t="shared" si="3"/>
        <v>4381.1157852795632</v>
      </c>
      <c r="H42" s="246">
        <f t="shared" si="3"/>
        <v>13217.35026472044</v>
      </c>
      <c r="J42" s="164"/>
      <c r="M42" s="167"/>
    </row>
    <row r="43" spans="2:13" x14ac:dyDescent="0.3">
      <c r="B43" s="43"/>
      <c r="C43" s="30" t="s">
        <v>7</v>
      </c>
      <c r="D43" s="29"/>
      <c r="E43" s="243"/>
      <c r="F43" s="243"/>
      <c r="G43" s="243"/>
      <c r="H43" s="244"/>
      <c r="J43" s="164"/>
      <c r="M43" s="167"/>
    </row>
    <row r="44" spans="2:13" x14ac:dyDescent="0.3">
      <c r="B44" s="43" t="s">
        <v>15</v>
      </c>
      <c r="C44" s="30" t="s">
        <v>162</v>
      </c>
      <c r="D44" s="29" t="s">
        <v>4</v>
      </c>
      <c r="E44" s="243">
        <v>17598.466050000003</v>
      </c>
      <c r="F44" s="243">
        <f>$E44/$E$47*F$47</f>
        <v>13217.350264720439</v>
      </c>
      <c r="G44" s="243">
        <v>4381.1157852795632</v>
      </c>
      <c r="H44" s="244">
        <v>13217.35026472044</v>
      </c>
      <c r="J44" s="164"/>
      <c r="L44" s="167"/>
      <c r="M44" s="167"/>
    </row>
    <row r="45" spans="2:13" x14ac:dyDescent="0.3">
      <c r="B45" s="43"/>
      <c r="C45" s="30"/>
      <c r="D45" s="29" t="s">
        <v>4</v>
      </c>
      <c r="E45" s="165"/>
      <c r="F45" s="165">
        <f>$E45/$E$47*F$47</f>
        <v>0</v>
      </c>
      <c r="G45" s="165"/>
      <c r="H45" s="166"/>
      <c r="J45" s="164"/>
    </row>
    <row r="46" spans="2:13" x14ac:dyDescent="0.3">
      <c r="B46" s="161" t="s">
        <v>16</v>
      </c>
      <c r="C46" s="122" t="s">
        <v>24</v>
      </c>
      <c r="D46" s="123" t="s">
        <v>4</v>
      </c>
      <c r="E46" s="162">
        <f>E15+E20+E25+E26+E42</f>
        <v>1237065.9583000001</v>
      </c>
      <c r="F46" s="162">
        <f>F15+F20+F25+F26+F42</f>
        <v>929099.95819852431</v>
      </c>
      <c r="G46" s="162">
        <f>G15+G20+G25+G26+G42</f>
        <v>293954.02411721542</v>
      </c>
      <c r="H46" s="163">
        <f>H15+H20+H25+H26+H42</f>
        <v>943111.93418278452</v>
      </c>
      <c r="J46" s="164"/>
    </row>
    <row r="47" spans="2:13" ht="16.2" thickBot="1" x14ac:dyDescent="0.35">
      <c r="B47" s="170" t="s">
        <v>23</v>
      </c>
      <c r="C47" s="171" t="s">
        <v>125</v>
      </c>
      <c r="D47" s="172" t="s">
        <v>126</v>
      </c>
      <c r="E47" s="173">
        <f>[1]грузооборот!C23</f>
        <v>151782.31125307025</v>
      </c>
      <c r="F47" s="173">
        <f>E47-G47</f>
        <v>113996.29752507026</v>
      </c>
      <c r="G47" s="173">
        <f>[1]грузооборот!F23</f>
        <v>37786.013727999998</v>
      </c>
      <c r="H47" s="174">
        <f>[1]грузооборот!D23</f>
        <v>113996.29752507026</v>
      </c>
    </row>
    <row r="48" spans="2:13" x14ac:dyDescent="0.3">
      <c r="B48" s="175"/>
    </row>
    <row r="49" spans="2:10" x14ac:dyDescent="0.3">
      <c r="B49" s="175"/>
    </row>
    <row r="50" spans="2:10" x14ac:dyDescent="0.3">
      <c r="B50" s="175"/>
    </row>
    <row r="51" spans="2:10" s="34" customFormat="1" x14ac:dyDescent="0.3">
      <c r="B51" s="33" t="str">
        <f>[2]ТС!B91</f>
        <v xml:space="preserve">Финансовый директор </v>
      </c>
    </row>
    <row r="52" spans="2:10" s="34" customFormat="1" x14ac:dyDescent="0.3">
      <c r="B52" s="33" t="str">
        <f>[2]ТС!B92</f>
        <v>АО «Костанайские минералы»</v>
      </c>
      <c r="C52" s="28"/>
      <c r="F52" s="6" t="str">
        <f>[2]ТС!I92</f>
        <v>Орумбаев И.Н.</v>
      </c>
      <c r="G52" s="28" t="s">
        <v>288</v>
      </c>
      <c r="H52" s="28"/>
    </row>
    <row r="53" spans="2:10" s="34" customFormat="1" x14ac:dyDescent="0.3">
      <c r="B53" s="28"/>
      <c r="C53" s="28"/>
      <c r="H53" s="28"/>
    </row>
    <row r="54" spans="2:10" s="34" customFormat="1" x14ac:dyDescent="0.3">
      <c r="B54" s="28"/>
      <c r="C54" s="28"/>
      <c r="H54" s="28"/>
    </row>
    <row r="55" spans="2:10" s="34" customFormat="1" x14ac:dyDescent="0.3">
      <c r="B55" s="33" t="str">
        <f>[2]ТС!B102</f>
        <v>Начальник ПЭО</v>
      </c>
      <c r="H55" s="28"/>
      <c r="J55" s="28"/>
    </row>
    <row r="56" spans="2:10" s="34" customFormat="1" x14ac:dyDescent="0.3">
      <c r="B56" s="33" t="str">
        <f>[2]ТС!B103</f>
        <v>АО "Костанайские минералы"</v>
      </c>
      <c r="F56" s="6" t="str">
        <f>[2]ТС!I103</f>
        <v>Зайцева Ю. А.</v>
      </c>
      <c r="G56" s="28" t="s">
        <v>38</v>
      </c>
      <c r="H56" s="28"/>
    </row>
  </sheetData>
  <mergeCells count="3">
    <mergeCell ref="B7:H7"/>
    <mergeCell ref="B8:H8"/>
    <mergeCell ref="B9:H9"/>
  </mergeCells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6:F58"/>
  <sheetViews>
    <sheetView workbookViewId="0">
      <selection activeCell="D21" activeCellId="1" sqref="B9:H9 D21"/>
    </sheetView>
  </sheetViews>
  <sheetFormatPr defaultRowHeight="15.6" x14ac:dyDescent="0.3"/>
  <cols>
    <col min="1" max="1" width="3.5" customWidth="1"/>
    <col min="2" max="2" width="59" customWidth="1"/>
    <col min="3" max="3" width="14.8984375" customWidth="1"/>
    <col min="4" max="4" width="15.09765625" style="40" bestFit="1" customWidth="1"/>
    <col min="5" max="5" width="12.3984375" bestFit="1" customWidth="1"/>
  </cols>
  <sheetData>
    <row r="6" spans="2:4" x14ac:dyDescent="0.3">
      <c r="B6" s="329" t="s">
        <v>163</v>
      </c>
      <c r="C6" s="329"/>
    </row>
    <row r="7" spans="2:4" x14ac:dyDescent="0.3">
      <c r="B7" s="329" t="s">
        <v>578</v>
      </c>
      <c r="C7" s="329"/>
    </row>
    <row r="8" spans="2:4" ht="16.2" thickBot="1" x14ac:dyDescent="0.35"/>
    <row r="9" spans="2:4" ht="16.2" thickBot="1" x14ac:dyDescent="0.35">
      <c r="B9" s="51" t="s">
        <v>128</v>
      </c>
      <c r="C9" s="52" t="s">
        <v>129</v>
      </c>
    </row>
    <row r="10" spans="2:4" ht="16.5" customHeight="1" thickBot="1" x14ac:dyDescent="0.35">
      <c r="B10" s="50" t="s">
        <v>130</v>
      </c>
      <c r="C10" s="53"/>
    </row>
    <row r="11" spans="2:4" ht="16.5" customHeight="1" thickBot="1" x14ac:dyDescent="0.35">
      <c r="B11" s="54" t="s">
        <v>131</v>
      </c>
      <c r="C11" s="56"/>
    </row>
    <row r="12" spans="2:4" ht="16.5" customHeight="1" x14ac:dyDescent="0.3">
      <c r="B12" s="59" t="s">
        <v>127</v>
      </c>
      <c r="C12" s="60">
        <v>1237065958.2999995</v>
      </c>
    </row>
    <row r="13" spans="2:4" ht="16.5" customHeight="1" x14ac:dyDescent="0.3">
      <c r="B13" s="35" t="s">
        <v>132</v>
      </c>
      <c r="C13" s="36">
        <v>248405311.80000001</v>
      </c>
    </row>
    <row r="14" spans="2:4" ht="16.5" customHeight="1" x14ac:dyDescent="0.3">
      <c r="B14" s="35" t="s">
        <v>133</v>
      </c>
      <c r="C14" s="36">
        <v>68755048.310000002</v>
      </c>
    </row>
    <row r="15" spans="2:4" ht="16.5" customHeight="1" x14ac:dyDescent="0.3">
      <c r="B15" s="38" t="s">
        <v>134</v>
      </c>
      <c r="C15" s="248">
        <v>17701346.41</v>
      </c>
      <c r="D15" s="45"/>
    </row>
    <row r="16" spans="2:4" ht="16.5" customHeight="1" x14ac:dyDescent="0.3">
      <c r="B16" s="38" t="s">
        <v>135</v>
      </c>
      <c r="C16" s="248">
        <v>4037362</v>
      </c>
    </row>
    <row r="17" spans="2:6" ht="16.5" customHeight="1" x14ac:dyDescent="0.3">
      <c r="B17" s="38" t="s">
        <v>136</v>
      </c>
      <c r="C17" s="248">
        <v>1089456</v>
      </c>
    </row>
    <row r="18" spans="2:6" ht="18" customHeight="1" x14ac:dyDescent="0.3">
      <c r="B18" s="38" t="s">
        <v>110</v>
      </c>
      <c r="C18" s="248">
        <v>543600</v>
      </c>
    </row>
    <row r="19" spans="2:6" ht="16.5" customHeight="1" x14ac:dyDescent="0.3">
      <c r="B19" s="38" t="s">
        <v>122</v>
      </c>
      <c r="C19" s="248">
        <v>254880</v>
      </c>
      <c r="E19" s="26"/>
    </row>
    <row r="20" spans="2:6" ht="16.5" customHeight="1" x14ac:dyDescent="0.3">
      <c r="B20" s="38" t="s">
        <v>137</v>
      </c>
      <c r="C20" s="248">
        <v>15057471.48</v>
      </c>
    </row>
    <row r="21" spans="2:6" ht="16.5" customHeight="1" x14ac:dyDescent="0.3">
      <c r="B21" s="44" t="s">
        <v>164</v>
      </c>
      <c r="C21" s="248">
        <v>1357581.12</v>
      </c>
      <c r="D21" s="45"/>
      <c r="E21" s="46"/>
      <c r="F21" s="46"/>
    </row>
    <row r="22" spans="2:6" ht="16.5" customHeight="1" x14ac:dyDescent="0.3">
      <c r="B22" s="44" t="s">
        <v>165</v>
      </c>
      <c r="C22" s="248">
        <v>13139883.08</v>
      </c>
      <c r="D22" s="47"/>
      <c r="E22" s="46"/>
      <c r="F22" s="46"/>
    </row>
    <row r="23" spans="2:6" ht="16.5" customHeight="1" x14ac:dyDescent="0.3">
      <c r="B23" s="38" t="s">
        <v>138</v>
      </c>
      <c r="C23" s="248">
        <v>192522.3</v>
      </c>
      <c r="D23" s="47"/>
      <c r="E23" s="46"/>
      <c r="F23" s="46"/>
    </row>
    <row r="24" spans="2:6" ht="16.5" customHeight="1" x14ac:dyDescent="0.3">
      <c r="B24" s="38" t="s">
        <v>121</v>
      </c>
      <c r="C24" s="248">
        <v>1206688.3999999999</v>
      </c>
      <c r="D24" s="47"/>
      <c r="E24" s="46"/>
      <c r="F24" s="46"/>
    </row>
    <row r="25" spans="2:6" ht="16.5" customHeight="1" x14ac:dyDescent="0.3">
      <c r="B25" s="38" t="s">
        <v>139</v>
      </c>
      <c r="C25" s="248">
        <v>276257.52</v>
      </c>
      <c r="D25" s="47"/>
      <c r="E25" s="46"/>
      <c r="F25" s="46"/>
    </row>
    <row r="26" spans="2:6" ht="24.75" customHeight="1" x14ac:dyDescent="0.3">
      <c r="B26" s="38" t="s">
        <v>576</v>
      </c>
      <c r="C26" s="248">
        <v>2283000</v>
      </c>
      <c r="D26" s="47"/>
      <c r="E26" s="46"/>
      <c r="F26" s="46"/>
    </row>
    <row r="27" spans="2:6" ht="16.5" customHeight="1" x14ac:dyDescent="0.3">
      <c r="B27" s="38" t="s">
        <v>287</v>
      </c>
      <c r="C27" s="248">
        <v>1615000</v>
      </c>
      <c r="D27" s="47"/>
      <c r="E27" s="46"/>
      <c r="F27" s="46"/>
    </row>
    <row r="28" spans="2:6" ht="16.5" customHeight="1" x14ac:dyDescent="0.3">
      <c r="B28" s="38" t="s">
        <v>140</v>
      </c>
      <c r="C28" s="248">
        <v>10000000</v>
      </c>
      <c r="D28" s="47"/>
      <c r="E28" s="46"/>
      <c r="F28" s="46"/>
    </row>
    <row r="29" spans="2:6" ht="16.5" customHeight="1" x14ac:dyDescent="0.3">
      <c r="B29" s="35" t="s">
        <v>141</v>
      </c>
      <c r="C29" s="36">
        <v>13304319.9</v>
      </c>
      <c r="D29" s="48"/>
      <c r="E29" s="46"/>
      <c r="F29" s="46"/>
    </row>
    <row r="30" spans="2:6" ht="16.5" hidden="1" customHeight="1" x14ac:dyDescent="0.3">
      <c r="B30" s="37" t="s">
        <v>142</v>
      </c>
      <c r="C30" s="36">
        <v>11063.90072</v>
      </c>
      <c r="D30" s="47"/>
      <c r="E30" s="46"/>
      <c r="F30" s="46"/>
    </row>
    <row r="31" spans="2:6" ht="16.5" hidden="1" customHeight="1" x14ac:dyDescent="0.3">
      <c r="B31" s="38" t="s">
        <v>143</v>
      </c>
      <c r="C31" s="36"/>
      <c r="D31" s="47"/>
      <c r="E31" s="46"/>
      <c r="F31" s="46"/>
    </row>
    <row r="32" spans="2:6" ht="16.5" hidden="1" customHeight="1" x14ac:dyDescent="0.3">
      <c r="B32" s="38" t="s">
        <v>144</v>
      </c>
      <c r="C32" s="36"/>
      <c r="D32" s="47"/>
      <c r="E32" s="46"/>
      <c r="F32" s="46"/>
    </row>
    <row r="33" spans="2:6" ht="16.5" hidden="1" customHeight="1" x14ac:dyDescent="0.3">
      <c r="B33" s="39" t="s">
        <v>145</v>
      </c>
      <c r="C33" s="36"/>
      <c r="D33" s="47"/>
      <c r="E33" s="46"/>
      <c r="F33" s="46"/>
    </row>
    <row r="34" spans="2:6" ht="16.5" hidden="1" customHeight="1" x14ac:dyDescent="0.3">
      <c r="B34" s="39" t="s">
        <v>146</v>
      </c>
      <c r="C34" s="36"/>
      <c r="D34" s="47"/>
      <c r="E34" s="46"/>
      <c r="F34" s="46"/>
    </row>
    <row r="35" spans="2:6" ht="16.5" customHeight="1" x14ac:dyDescent="0.3">
      <c r="B35" s="35" t="s">
        <v>147</v>
      </c>
      <c r="C35" s="36">
        <v>29677744.469999999</v>
      </c>
      <c r="D35" s="45"/>
      <c r="E35" s="46"/>
      <c r="F35" s="46"/>
    </row>
    <row r="36" spans="2:6" ht="16.5" hidden="1" customHeight="1" x14ac:dyDescent="0.3">
      <c r="B36" s="39" t="s">
        <v>147</v>
      </c>
      <c r="C36" s="36"/>
      <c r="D36" s="47"/>
      <c r="E36" s="46"/>
      <c r="F36" s="46"/>
    </row>
    <row r="37" spans="2:6" ht="16.5" customHeight="1" x14ac:dyDescent="0.3">
      <c r="B37" s="35" t="s">
        <v>148</v>
      </c>
      <c r="C37" s="36">
        <v>595962407.85999942</v>
      </c>
      <c r="D37" s="45"/>
      <c r="E37" s="49"/>
      <c r="F37" s="46"/>
    </row>
    <row r="38" spans="2:6" ht="16.5" hidden="1" customHeight="1" x14ac:dyDescent="0.3">
      <c r="B38" s="39" t="s">
        <v>148</v>
      </c>
      <c r="C38" s="36"/>
      <c r="D38" s="47"/>
      <c r="E38" s="46"/>
      <c r="F38" s="46"/>
    </row>
    <row r="39" spans="2:6" ht="16.5" customHeight="1" x14ac:dyDescent="0.3">
      <c r="B39" s="35" t="s">
        <v>149</v>
      </c>
      <c r="C39" s="36">
        <v>187975204.5</v>
      </c>
      <c r="D39" s="45"/>
      <c r="E39" s="46"/>
      <c r="F39" s="46"/>
    </row>
    <row r="40" spans="2:6" ht="16.5" customHeight="1" x14ac:dyDescent="0.3">
      <c r="B40" s="35" t="s">
        <v>150</v>
      </c>
      <c r="C40" s="36">
        <v>75387455.409999996</v>
      </c>
      <c r="D40" s="45"/>
      <c r="E40" s="58"/>
      <c r="F40" s="46"/>
    </row>
    <row r="41" spans="2:6" ht="16.5" customHeight="1" x14ac:dyDescent="0.3">
      <c r="B41" s="39" t="s">
        <v>151</v>
      </c>
      <c r="C41" s="36">
        <v>18814781.260000002</v>
      </c>
      <c r="D41" s="47"/>
      <c r="E41" s="46"/>
      <c r="F41" s="46"/>
    </row>
    <row r="42" spans="2:6" ht="16.5" customHeight="1" x14ac:dyDescent="0.3">
      <c r="B42" s="39" t="s">
        <v>152</v>
      </c>
      <c r="C42" s="36">
        <v>35519143.140000068</v>
      </c>
      <c r="D42" s="45"/>
      <c r="E42" s="46"/>
      <c r="F42" s="46"/>
    </row>
    <row r="43" spans="2:6" ht="16.5" customHeight="1" x14ac:dyDescent="0.3">
      <c r="B43" s="39" t="s">
        <v>153</v>
      </c>
      <c r="C43" s="36">
        <v>3226102.28</v>
      </c>
      <c r="D43" s="45"/>
      <c r="E43" s="46"/>
      <c r="F43" s="46"/>
    </row>
    <row r="44" spans="2:6" ht="16.5" customHeight="1" x14ac:dyDescent="0.3">
      <c r="B44" s="39" t="s">
        <v>154</v>
      </c>
      <c r="C44" s="36">
        <v>17827428.730000019</v>
      </c>
      <c r="D44" s="45"/>
      <c r="E44" s="46"/>
      <c r="F44" s="46"/>
    </row>
    <row r="45" spans="2:6" ht="16.5" customHeight="1" x14ac:dyDescent="0.3">
      <c r="B45" s="35" t="s">
        <v>155</v>
      </c>
      <c r="C45" s="36">
        <v>17598466.050000001</v>
      </c>
      <c r="D45" s="47"/>
      <c r="E45" s="58"/>
      <c r="F45" s="46"/>
    </row>
    <row r="46" spans="2:6" ht="16.5" customHeight="1" x14ac:dyDescent="0.3">
      <c r="B46" s="39" t="s">
        <v>156</v>
      </c>
      <c r="C46" s="36">
        <v>3315055.35</v>
      </c>
      <c r="D46" s="47"/>
      <c r="E46" s="46"/>
      <c r="F46" s="46"/>
    </row>
    <row r="47" spans="2:6" ht="16.5" customHeight="1" x14ac:dyDescent="0.3">
      <c r="B47" s="41" t="s">
        <v>159</v>
      </c>
      <c r="C47" s="36">
        <v>1633695</v>
      </c>
      <c r="D47" s="47"/>
      <c r="E47" s="46"/>
      <c r="F47" s="46"/>
    </row>
    <row r="48" spans="2:6" ht="16.5" customHeight="1" x14ac:dyDescent="0.3">
      <c r="B48" s="42" t="s">
        <v>160</v>
      </c>
      <c r="C48" s="36">
        <v>12649715.699999999</v>
      </c>
      <c r="D48" s="47"/>
      <c r="E48" s="46"/>
      <c r="F48" s="46"/>
    </row>
    <row r="49" spans="2:6" ht="16.5" customHeight="1" thickBot="1" x14ac:dyDescent="0.35">
      <c r="B49" s="55" t="s">
        <v>157</v>
      </c>
      <c r="C49" s="57"/>
      <c r="D49" s="47"/>
      <c r="E49" s="46"/>
      <c r="F49" s="46"/>
    </row>
    <row r="51" spans="2:6" x14ac:dyDescent="0.3">
      <c r="B51" s="61" t="s">
        <v>166</v>
      </c>
    </row>
    <row r="53" spans="2:6" x14ac:dyDescent="0.3">
      <c r="B53" s="62" t="s">
        <v>167</v>
      </c>
      <c r="C53" s="63" t="s">
        <v>41</v>
      </c>
      <c r="D53" s="62"/>
    </row>
    <row r="54" spans="2:6" x14ac:dyDescent="0.3">
      <c r="B54" s="62" t="s">
        <v>168</v>
      </c>
      <c r="C54" s="14"/>
      <c r="D54" s="14"/>
    </row>
    <row r="55" spans="2:6" x14ac:dyDescent="0.3">
      <c r="B55" s="14"/>
      <c r="C55" s="14"/>
      <c r="D55" s="14"/>
    </row>
    <row r="56" spans="2:6" x14ac:dyDescent="0.3">
      <c r="B56" s="14"/>
      <c r="C56" s="14"/>
      <c r="D56" s="14"/>
    </row>
    <row r="57" spans="2:6" x14ac:dyDescent="0.3">
      <c r="B57" s="62" t="s">
        <v>169</v>
      </c>
      <c r="C57" s="63" t="s">
        <v>170</v>
      </c>
      <c r="D57" s="62"/>
    </row>
    <row r="58" spans="2:6" x14ac:dyDescent="0.3">
      <c r="B58" s="62" t="s">
        <v>168</v>
      </c>
      <c r="C58" s="62"/>
      <c r="D58" s="62"/>
      <c r="E58" s="63"/>
    </row>
  </sheetData>
  <mergeCells count="2">
    <mergeCell ref="B6:C6"/>
    <mergeCell ref="B7:C7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6:K42"/>
  <sheetViews>
    <sheetView topLeftCell="A10" workbookViewId="0">
      <selection activeCell="D21" activeCellId="1" sqref="B9:H9 D21"/>
    </sheetView>
  </sheetViews>
  <sheetFormatPr defaultColWidth="9" defaultRowHeight="15.6" x14ac:dyDescent="0.3"/>
  <cols>
    <col min="1" max="1" width="0.5" style="1" customWidth="1"/>
    <col min="2" max="2" width="5" style="1" customWidth="1"/>
    <col min="3" max="3" width="59.19921875" style="1" customWidth="1"/>
    <col min="4" max="4" width="11.09765625" style="1" customWidth="1"/>
    <col min="5" max="6" width="12" style="1" customWidth="1"/>
    <col min="7" max="7" width="13" style="3" bestFit="1" customWidth="1"/>
    <col min="8" max="8" width="0.5" style="1" customWidth="1"/>
    <col min="9" max="9" width="9" style="1"/>
    <col min="10" max="10" width="8.8984375" style="1" bestFit="1" customWidth="1"/>
    <col min="11" max="11" width="10" style="1" customWidth="1"/>
    <col min="12" max="16384" width="9" style="1"/>
  </cols>
  <sheetData>
    <row r="6" spans="2:10" x14ac:dyDescent="0.3">
      <c r="C6" s="109"/>
    </row>
    <row r="7" spans="2:10" x14ac:dyDescent="0.3">
      <c r="B7" s="285" t="s">
        <v>171</v>
      </c>
      <c r="C7" s="285"/>
      <c r="D7" s="285"/>
      <c r="E7" s="285"/>
      <c r="F7" s="285"/>
      <c r="G7" s="285"/>
    </row>
    <row r="8" spans="2:10" x14ac:dyDescent="0.3">
      <c r="B8" s="286" t="s">
        <v>190</v>
      </c>
      <c r="C8" s="286"/>
      <c r="D8" s="286"/>
      <c r="E8" s="286"/>
      <c r="F8" s="286"/>
      <c r="G8" s="286"/>
      <c r="H8" s="28"/>
      <c r="I8" s="28"/>
      <c r="J8" s="28"/>
    </row>
    <row r="9" spans="2:10" x14ac:dyDescent="0.3">
      <c r="B9" s="286" t="s">
        <v>328</v>
      </c>
      <c r="C9" s="286"/>
      <c r="D9" s="286"/>
      <c r="E9" s="286"/>
      <c r="F9" s="286"/>
      <c r="G9" s="286"/>
      <c r="H9" s="286"/>
    </row>
    <row r="10" spans="2:10" ht="9.9" customHeight="1" thickBot="1" x14ac:dyDescent="0.35">
      <c r="B10" s="176"/>
      <c r="C10" s="176"/>
      <c r="D10" s="176"/>
      <c r="E10" s="176"/>
      <c r="F10" s="176"/>
      <c r="G10" s="176"/>
      <c r="H10" s="28"/>
      <c r="I10" s="28"/>
      <c r="J10" s="28"/>
    </row>
    <row r="11" spans="2:10" ht="46.8" x14ac:dyDescent="0.3">
      <c r="B11" s="64" t="s">
        <v>0</v>
      </c>
      <c r="C11" s="65" t="s">
        <v>1</v>
      </c>
      <c r="D11" s="65" t="s">
        <v>2</v>
      </c>
      <c r="E11" s="66" t="s">
        <v>172</v>
      </c>
      <c r="F11" s="85" t="s">
        <v>91</v>
      </c>
      <c r="G11" s="67" t="s">
        <v>191</v>
      </c>
    </row>
    <row r="12" spans="2:10" s="10" customFormat="1" ht="14.4" thickBot="1" x14ac:dyDescent="0.3">
      <c r="B12" s="68">
        <v>1</v>
      </c>
      <c r="C12" s="69">
        <v>2</v>
      </c>
      <c r="D12" s="69">
        <v>3</v>
      </c>
      <c r="E12" s="69">
        <v>4</v>
      </c>
      <c r="F12" s="69">
        <v>5</v>
      </c>
      <c r="G12" s="70">
        <v>6</v>
      </c>
    </row>
    <row r="13" spans="2:10" x14ac:dyDescent="0.3">
      <c r="B13" s="71" t="s">
        <v>3</v>
      </c>
      <c r="C13" s="72" t="s">
        <v>92</v>
      </c>
      <c r="D13" s="73" t="s">
        <v>4</v>
      </c>
      <c r="E13" s="74">
        <f>E15+E19</f>
        <v>281667.45152</v>
      </c>
      <c r="F13" s="74">
        <f>F15+F19</f>
        <v>70120.754533247396</v>
      </c>
      <c r="G13" s="75">
        <f>G15+G19</f>
        <v>211546.69698675259</v>
      </c>
      <c r="J13" s="86"/>
    </row>
    <row r="14" spans="2:10" x14ac:dyDescent="0.3">
      <c r="B14" s="43"/>
      <c r="C14" s="30" t="s">
        <v>7</v>
      </c>
      <c r="D14" s="29"/>
      <c r="E14" s="32"/>
      <c r="F14" s="32"/>
      <c r="G14" s="76"/>
      <c r="J14" s="86"/>
    </row>
    <row r="15" spans="2:10" x14ac:dyDescent="0.3">
      <c r="B15" s="43">
        <v>2</v>
      </c>
      <c r="C15" s="30" t="s">
        <v>173</v>
      </c>
      <c r="D15" s="29" t="s">
        <v>4</v>
      </c>
      <c r="E15" s="77">
        <f>E17+E18</f>
        <v>157260.62956</v>
      </c>
      <c r="F15" s="77">
        <f>F17+F18</f>
        <v>39149.834116838712</v>
      </c>
      <c r="G15" s="78">
        <f>G17+G18</f>
        <v>118110.79544316127</v>
      </c>
      <c r="J15" s="86"/>
    </row>
    <row r="16" spans="2:10" x14ac:dyDescent="0.3">
      <c r="B16" s="43"/>
      <c r="C16" s="30" t="s">
        <v>7</v>
      </c>
      <c r="D16" s="29"/>
      <c r="E16" s="32"/>
      <c r="F16" s="32"/>
      <c r="G16" s="76"/>
      <c r="J16" s="86"/>
    </row>
    <row r="17" spans="2:11" x14ac:dyDescent="0.3">
      <c r="B17" s="43" t="s">
        <v>8</v>
      </c>
      <c r="C17" s="30" t="s">
        <v>100</v>
      </c>
      <c r="D17" s="29" t="s">
        <v>4</v>
      </c>
      <c r="E17" s="249">
        <v>139824.80432</v>
      </c>
      <c r="F17" s="249">
        <v>34809.207554767425</v>
      </c>
      <c r="G17" s="250">
        <v>105015.59676523256</v>
      </c>
      <c r="J17" s="86"/>
      <c r="K17" s="86"/>
    </row>
    <row r="18" spans="2:11" ht="31.2" x14ac:dyDescent="0.3">
      <c r="B18" s="43" t="s">
        <v>12</v>
      </c>
      <c r="C18" s="30" t="s">
        <v>101</v>
      </c>
      <c r="D18" s="29" t="s">
        <v>4</v>
      </c>
      <c r="E18" s="249">
        <v>17435.825239999998</v>
      </c>
      <c r="F18" s="249">
        <v>4340.6265620712902</v>
      </c>
      <c r="G18" s="250">
        <v>13095.198677928707</v>
      </c>
      <c r="J18" s="86"/>
      <c r="K18" s="86"/>
    </row>
    <row r="19" spans="2:11" x14ac:dyDescent="0.3">
      <c r="B19" s="43">
        <v>5</v>
      </c>
      <c r="C19" s="30" t="s">
        <v>124</v>
      </c>
      <c r="D19" s="29" t="s">
        <v>4</v>
      </c>
      <c r="E19" s="77">
        <f>E21</f>
        <v>124406.82196</v>
      </c>
      <c r="F19" s="77">
        <f>F21</f>
        <v>30970.920416408688</v>
      </c>
      <c r="G19" s="78">
        <f>G21</f>
        <v>93435.901543591317</v>
      </c>
      <c r="J19" s="86"/>
      <c r="K19" s="86"/>
    </row>
    <row r="20" spans="2:11" x14ac:dyDescent="0.3">
      <c r="B20" s="43"/>
      <c r="C20" s="30" t="s">
        <v>7</v>
      </c>
      <c r="D20" s="29"/>
      <c r="E20" s="32"/>
      <c r="F20" s="32"/>
      <c r="G20" s="76"/>
      <c r="J20" s="86"/>
      <c r="K20" s="86"/>
    </row>
    <row r="21" spans="2:11" x14ac:dyDescent="0.3">
      <c r="B21" s="43" t="s">
        <v>15</v>
      </c>
      <c r="C21" s="30" t="s">
        <v>174</v>
      </c>
      <c r="D21" s="29" t="s">
        <v>4</v>
      </c>
      <c r="E21" s="32">
        <v>124406.82196</v>
      </c>
      <c r="F21" s="32">
        <v>30970.920416408688</v>
      </c>
      <c r="G21" s="76">
        <v>93435.901543591317</v>
      </c>
      <c r="J21" s="86"/>
      <c r="K21" s="86"/>
    </row>
    <row r="22" spans="2:11" hidden="1" x14ac:dyDescent="0.3">
      <c r="B22" s="43" t="s">
        <v>20</v>
      </c>
      <c r="C22" s="30" t="s">
        <v>176</v>
      </c>
      <c r="D22" s="29" t="s">
        <v>175</v>
      </c>
      <c r="E22" s="32"/>
      <c r="F22" s="32"/>
      <c r="G22" s="76"/>
      <c r="J22" s="86"/>
      <c r="K22" s="86"/>
    </row>
    <row r="23" spans="2:11" hidden="1" x14ac:dyDescent="0.3">
      <c r="B23" s="43" t="s">
        <v>21</v>
      </c>
      <c r="C23" s="30" t="s">
        <v>177</v>
      </c>
      <c r="D23" s="29" t="s">
        <v>175</v>
      </c>
      <c r="E23" s="32"/>
      <c r="F23" s="32"/>
      <c r="G23" s="76"/>
      <c r="J23" s="86"/>
      <c r="K23" s="86"/>
    </row>
    <row r="24" spans="2:11" hidden="1" x14ac:dyDescent="0.3">
      <c r="B24" s="43"/>
      <c r="C24" s="30" t="s">
        <v>7</v>
      </c>
      <c r="D24" s="29"/>
      <c r="E24" s="32"/>
      <c r="F24" s="32"/>
      <c r="G24" s="76"/>
      <c r="J24" s="86"/>
      <c r="K24" s="86"/>
    </row>
    <row r="25" spans="2:11" ht="31.2" hidden="1" x14ac:dyDescent="0.3">
      <c r="B25" s="43" t="s">
        <v>178</v>
      </c>
      <c r="C25" s="30" t="s">
        <v>179</v>
      </c>
      <c r="D25" s="29" t="s">
        <v>175</v>
      </c>
      <c r="E25" s="32"/>
      <c r="F25" s="32"/>
      <c r="G25" s="76"/>
      <c r="J25" s="86"/>
      <c r="K25" s="86"/>
    </row>
    <row r="26" spans="2:11" ht="31.2" hidden="1" x14ac:dyDescent="0.3">
      <c r="B26" s="43" t="s">
        <v>180</v>
      </c>
      <c r="C26" s="30" t="s">
        <v>181</v>
      </c>
      <c r="D26" s="29" t="s">
        <v>175</v>
      </c>
      <c r="E26" s="32"/>
      <c r="F26" s="32"/>
      <c r="G26" s="76"/>
      <c r="J26" s="86"/>
      <c r="K26" s="86"/>
    </row>
    <row r="27" spans="2:11" ht="31.2" hidden="1" x14ac:dyDescent="0.3">
      <c r="B27" s="43" t="s">
        <v>182</v>
      </c>
      <c r="C27" s="30" t="s">
        <v>104</v>
      </c>
      <c r="D27" s="29" t="s">
        <v>175</v>
      </c>
      <c r="E27" s="32"/>
      <c r="F27" s="32"/>
      <c r="G27" s="76"/>
      <c r="J27" s="86"/>
      <c r="K27" s="86"/>
    </row>
    <row r="28" spans="2:11" hidden="1" x14ac:dyDescent="0.3">
      <c r="B28" s="43" t="s">
        <v>183</v>
      </c>
      <c r="C28" s="30" t="s">
        <v>184</v>
      </c>
      <c r="D28" s="29" t="s">
        <v>175</v>
      </c>
      <c r="E28" s="32"/>
      <c r="F28" s="32"/>
      <c r="G28" s="76"/>
      <c r="J28" s="86"/>
      <c r="K28" s="86"/>
    </row>
    <row r="29" spans="2:11" hidden="1" x14ac:dyDescent="0.3">
      <c r="B29" s="43" t="s">
        <v>185</v>
      </c>
      <c r="C29" s="30" t="s">
        <v>186</v>
      </c>
      <c r="D29" s="29" t="s">
        <v>175</v>
      </c>
      <c r="E29" s="32"/>
      <c r="F29" s="32"/>
      <c r="G29" s="76"/>
      <c r="J29" s="86"/>
      <c r="K29" s="86"/>
    </row>
    <row r="30" spans="2:11" hidden="1" x14ac:dyDescent="0.3">
      <c r="B30" s="43" t="s">
        <v>187</v>
      </c>
      <c r="C30" s="30" t="s">
        <v>188</v>
      </c>
      <c r="D30" s="29"/>
      <c r="E30" s="32"/>
      <c r="F30" s="32"/>
      <c r="G30" s="76"/>
      <c r="J30" s="86"/>
      <c r="K30" s="86"/>
    </row>
    <row r="31" spans="2:11" x14ac:dyDescent="0.3">
      <c r="B31" s="43" t="s">
        <v>16</v>
      </c>
      <c r="C31" s="30" t="s">
        <v>24</v>
      </c>
      <c r="D31" s="29" t="s">
        <v>4</v>
      </c>
      <c r="E31" s="77">
        <f>E15+E19</f>
        <v>281667.45152</v>
      </c>
      <c r="F31" s="77">
        <f>F15+F19</f>
        <v>70120.754533247396</v>
      </c>
      <c r="G31" s="78">
        <f>G15+G19</f>
        <v>211546.69698675259</v>
      </c>
      <c r="J31" s="86"/>
      <c r="K31" s="86"/>
    </row>
    <row r="32" spans="2:11" ht="16.2" thickBot="1" x14ac:dyDescent="0.35">
      <c r="B32" s="79" t="s">
        <v>23</v>
      </c>
      <c r="C32" s="80" t="s">
        <v>125</v>
      </c>
      <c r="D32" s="81" t="s">
        <v>189</v>
      </c>
      <c r="E32" s="82">
        <v>151782.31125307025</v>
      </c>
      <c r="F32" s="82">
        <v>37786.013727999998</v>
      </c>
      <c r="G32" s="83">
        <v>113996.29752507026</v>
      </c>
      <c r="I32" s="31"/>
    </row>
    <row r="33" spans="2:10" s="109" customFormat="1" ht="13.2" x14ac:dyDescent="0.25">
      <c r="G33" s="7"/>
    </row>
    <row r="34" spans="2:10" s="109" customFormat="1" ht="13.2" x14ac:dyDescent="0.25">
      <c r="G34" s="178"/>
    </row>
    <row r="35" spans="2:10" s="109" customFormat="1" ht="13.2" x14ac:dyDescent="0.25">
      <c r="E35" s="179">
        <v>61865.567089999997</v>
      </c>
      <c r="F35" s="179">
        <v>45927.926729594095</v>
      </c>
      <c r="G35" s="179">
        <v>15937.640360405901</v>
      </c>
    </row>
    <row r="36" spans="2:10" s="34" customFormat="1" x14ac:dyDescent="0.3">
      <c r="B36" s="33" t="s">
        <v>167</v>
      </c>
      <c r="E36" s="84"/>
      <c r="F36" s="84"/>
      <c r="G36" s="84"/>
    </row>
    <row r="37" spans="2:10" s="34" customFormat="1" x14ac:dyDescent="0.3">
      <c r="B37" s="33" t="s">
        <v>233</v>
      </c>
      <c r="C37" s="28"/>
      <c r="F37" s="6" t="s">
        <v>41</v>
      </c>
      <c r="G37" s="28"/>
      <c r="H37" s="28"/>
    </row>
    <row r="38" spans="2:10" s="180" customFormat="1" ht="13.2" x14ac:dyDescent="0.25">
      <c r="B38" s="181"/>
      <c r="C38" s="181"/>
      <c r="G38" s="181"/>
      <c r="H38" s="181"/>
    </row>
    <row r="39" spans="2:10" s="180" customFormat="1" ht="13.2" x14ac:dyDescent="0.25">
      <c r="B39" s="181"/>
      <c r="C39" s="181"/>
      <c r="G39" s="181"/>
      <c r="H39" s="181"/>
    </row>
    <row r="40" spans="2:10" s="180" customFormat="1" ht="13.2" x14ac:dyDescent="0.25">
      <c r="B40" s="181"/>
      <c r="C40" s="181"/>
      <c r="G40" s="181"/>
      <c r="H40" s="181"/>
    </row>
    <row r="41" spans="2:10" s="34" customFormat="1" x14ac:dyDescent="0.3">
      <c r="B41" s="33" t="s">
        <v>234</v>
      </c>
      <c r="G41" s="28"/>
      <c r="H41" s="28"/>
      <c r="J41" s="28"/>
    </row>
    <row r="42" spans="2:10" s="34" customFormat="1" x14ac:dyDescent="0.3">
      <c r="B42" s="33" t="s">
        <v>168</v>
      </c>
      <c r="F42" s="6" t="s">
        <v>38</v>
      </c>
      <c r="H42" s="28"/>
    </row>
  </sheetData>
  <mergeCells count="3">
    <mergeCell ref="B7:G7"/>
    <mergeCell ref="B8:G8"/>
    <mergeCell ref="B9:H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7:E31"/>
  <sheetViews>
    <sheetView topLeftCell="A19" workbookViewId="0">
      <selection activeCell="D21" activeCellId="1" sqref="B9:H9 D21"/>
    </sheetView>
  </sheetViews>
  <sheetFormatPr defaultRowHeight="15.6" x14ac:dyDescent="0.3"/>
  <cols>
    <col min="1" max="1" width="0.5" customWidth="1"/>
    <col min="2" max="2" width="10.19921875" customWidth="1"/>
    <col min="3" max="3" width="12.69921875" customWidth="1"/>
    <col min="4" max="4" width="12.19921875" customWidth="1"/>
    <col min="5" max="5" width="36.5" customWidth="1"/>
    <col min="6" max="6" width="0.5" customWidth="1"/>
  </cols>
  <sheetData>
    <row r="7" spans="2:5" x14ac:dyDescent="0.3">
      <c r="B7" s="330" t="s">
        <v>193</v>
      </c>
      <c r="C7" s="330"/>
      <c r="D7" s="330"/>
      <c r="E7" s="330"/>
    </row>
    <row r="8" spans="2:5" x14ac:dyDescent="0.3">
      <c r="B8" s="330" t="s">
        <v>579</v>
      </c>
      <c r="C8" s="330"/>
      <c r="D8" s="330"/>
      <c r="E8" s="330"/>
    </row>
    <row r="9" spans="2:5" ht="5.0999999999999996" customHeight="1" thickBot="1" x14ac:dyDescent="0.35"/>
    <row r="10" spans="2:5" ht="72.599999999999994" thickBot="1" x14ac:dyDescent="0.35">
      <c r="B10" s="182" t="s">
        <v>194</v>
      </c>
      <c r="C10" s="183" t="s">
        <v>195</v>
      </c>
      <c r="D10" s="183" t="s">
        <v>196</v>
      </c>
      <c r="E10" s="184" t="s">
        <v>197</v>
      </c>
    </row>
    <row r="11" spans="2:5" ht="31.2" x14ac:dyDescent="0.3">
      <c r="B11" s="251" t="s">
        <v>198</v>
      </c>
      <c r="C11" s="252">
        <v>11676254.23</v>
      </c>
      <c r="D11" s="252">
        <v>1432347.76</v>
      </c>
      <c r="E11" s="185" t="s">
        <v>199</v>
      </c>
    </row>
    <row r="12" spans="2:5" ht="31.2" x14ac:dyDescent="0.3">
      <c r="B12" s="253" t="s">
        <v>200</v>
      </c>
      <c r="C12" s="254">
        <v>11500382.42</v>
      </c>
      <c r="D12" s="254">
        <v>1140777.74</v>
      </c>
      <c r="E12" s="186" t="s">
        <v>201</v>
      </c>
    </row>
    <row r="13" spans="2:5" ht="31.2" x14ac:dyDescent="0.3">
      <c r="B13" s="253" t="s">
        <v>202</v>
      </c>
      <c r="C13" s="254">
        <v>11810248.370000001</v>
      </c>
      <c r="D13" s="254">
        <v>1249850.27</v>
      </c>
      <c r="E13" s="186" t="s">
        <v>203</v>
      </c>
    </row>
    <row r="14" spans="2:5" ht="31.2" x14ac:dyDescent="0.3">
      <c r="B14" s="253" t="s">
        <v>204</v>
      </c>
      <c r="C14" s="254">
        <v>11378759.1</v>
      </c>
      <c r="D14" s="254">
        <v>1632297.58</v>
      </c>
      <c r="E14" s="186" t="s">
        <v>205</v>
      </c>
    </row>
    <row r="15" spans="2:5" ht="31.2" x14ac:dyDescent="0.3">
      <c r="B15" s="253" t="s">
        <v>206</v>
      </c>
      <c r="C15" s="254">
        <v>11071988.530000001</v>
      </c>
      <c r="D15" s="254">
        <v>1163893.79</v>
      </c>
      <c r="E15" s="186" t="s">
        <v>207</v>
      </c>
    </row>
    <row r="16" spans="2:5" ht="31.2" x14ac:dyDescent="0.3">
      <c r="B16" s="253" t="s">
        <v>208</v>
      </c>
      <c r="C16" s="254">
        <v>11673733.800000003</v>
      </c>
      <c r="D16" s="254">
        <v>1402250.7</v>
      </c>
      <c r="E16" s="186" t="s">
        <v>209</v>
      </c>
    </row>
    <row r="17" spans="2:5" ht="31.2" x14ac:dyDescent="0.3">
      <c r="B17" s="253" t="s">
        <v>210</v>
      </c>
      <c r="C17" s="254">
        <v>11025828.290000001</v>
      </c>
      <c r="D17" s="254">
        <v>1747589.25</v>
      </c>
      <c r="E17" s="186" t="s">
        <v>211</v>
      </c>
    </row>
    <row r="18" spans="2:5" ht="31.2" x14ac:dyDescent="0.3">
      <c r="B18" s="253" t="s">
        <v>212</v>
      </c>
      <c r="C18" s="254">
        <v>11544510.350000001</v>
      </c>
      <c r="D18" s="254">
        <v>1388860.6099999999</v>
      </c>
      <c r="E18" s="186" t="s">
        <v>213</v>
      </c>
    </row>
    <row r="19" spans="2:5" ht="31.2" x14ac:dyDescent="0.3">
      <c r="B19" s="253" t="s">
        <v>214</v>
      </c>
      <c r="C19" s="254">
        <v>11444523</v>
      </c>
      <c r="D19" s="254">
        <v>1306029.31</v>
      </c>
      <c r="E19" s="186" t="s">
        <v>215</v>
      </c>
    </row>
    <row r="20" spans="2:5" ht="31.2" x14ac:dyDescent="0.3">
      <c r="B20" s="253" t="s">
        <v>216</v>
      </c>
      <c r="C20" s="254">
        <v>12207906.800000001</v>
      </c>
      <c r="D20" s="254">
        <v>1776996.19</v>
      </c>
      <c r="E20" s="186" t="s">
        <v>217</v>
      </c>
    </row>
    <row r="21" spans="2:5" ht="31.2" x14ac:dyDescent="0.3">
      <c r="B21" s="253" t="s">
        <v>218</v>
      </c>
      <c r="C21" s="254">
        <v>12571718.779999999</v>
      </c>
      <c r="D21" s="254">
        <v>1355677.54</v>
      </c>
      <c r="E21" s="186" t="s">
        <v>219</v>
      </c>
    </row>
    <row r="22" spans="2:5" ht="31.8" thickBot="1" x14ac:dyDescent="0.35">
      <c r="B22" s="255" t="s">
        <v>220</v>
      </c>
      <c r="C22" s="256">
        <v>11918950.65</v>
      </c>
      <c r="D22" s="256">
        <v>1839254.5</v>
      </c>
      <c r="E22" s="187" t="s">
        <v>221</v>
      </c>
    </row>
    <row r="23" spans="2:5" ht="16.2" thickBot="1" x14ac:dyDescent="0.35">
      <c r="B23" s="87" t="s">
        <v>127</v>
      </c>
      <c r="C23" s="88">
        <f>SUM(C11:C22)</f>
        <v>139824804.31999999</v>
      </c>
      <c r="D23" s="88">
        <f>SUM(D11:D22)</f>
        <v>17435825.239999998</v>
      </c>
      <c r="E23" s="89"/>
    </row>
    <row r="26" spans="2:5" x14ac:dyDescent="0.3">
      <c r="B26" s="90" t="s">
        <v>167</v>
      </c>
      <c r="C26" s="90"/>
      <c r="D26" s="90"/>
    </row>
    <row r="27" spans="2:5" x14ac:dyDescent="0.3">
      <c r="B27" s="90" t="s">
        <v>168</v>
      </c>
      <c r="C27" s="257"/>
      <c r="D27" s="257"/>
      <c r="E27" s="91" t="s">
        <v>288</v>
      </c>
    </row>
    <row r="28" spans="2:5" x14ac:dyDescent="0.3">
      <c r="B28" s="257"/>
      <c r="C28" s="257"/>
      <c r="D28" s="257"/>
      <c r="E28" s="257"/>
    </row>
    <row r="29" spans="2:5" x14ac:dyDescent="0.3">
      <c r="B29" s="257"/>
      <c r="C29" s="257"/>
      <c r="D29" s="257"/>
      <c r="E29" s="257"/>
    </row>
    <row r="30" spans="2:5" x14ac:dyDescent="0.3">
      <c r="B30" s="90" t="s">
        <v>169</v>
      </c>
      <c r="C30" s="90"/>
      <c r="D30" s="90"/>
    </row>
    <row r="31" spans="2:5" x14ac:dyDescent="0.3">
      <c r="B31" s="90" t="s">
        <v>168</v>
      </c>
      <c r="C31" s="90"/>
      <c r="D31" s="90"/>
      <c r="E31" s="91" t="s">
        <v>38</v>
      </c>
    </row>
  </sheetData>
  <mergeCells count="2">
    <mergeCell ref="B7:E7"/>
    <mergeCell ref="B8:E8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6"/>
  <sheetViews>
    <sheetView topLeftCell="A10" workbookViewId="0">
      <selection activeCell="F14" sqref="F14"/>
    </sheetView>
  </sheetViews>
  <sheetFormatPr defaultColWidth="8" defaultRowHeight="15.6" x14ac:dyDescent="0.3"/>
  <cols>
    <col min="1" max="1" width="0.3984375" style="190" customWidth="1"/>
    <col min="2" max="2" width="56.8984375" style="190" customWidth="1"/>
    <col min="3" max="3" width="19.3984375" style="190" customWidth="1"/>
    <col min="4" max="4" width="0.3984375" style="34" customWidth="1"/>
    <col min="5" max="5" width="8" style="34"/>
    <col min="6" max="6" width="13.59765625" style="34" bestFit="1" customWidth="1"/>
    <col min="7" max="7" width="8" style="34"/>
    <col min="8" max="8" width="9.3984375" style="34" bestFit="1" customWidth="1"/>
    <col min="9" max="256" width="8" style="34"/>
    <col min="257" max="257" width="0.3984375" style="34" customWidth="1"/>
    <col min="258" max="258" width="56.8984375" style="34" customWidth="1"/>
    <col min="259" max="259" width="19.3984375" style="34" customWidth="1"/>
    <col min="260" max="260" width="0.3984375" style="34" customWidth="1"/>
    <col min="261" max="261" width="8" style="34"/>
    <col min="262" max="262" width="13.59765625" style="34" bestFit="1" customWidth="1"/>
    <col min="263" max="263" width="8" style="34"/>
    <col min="264" max="264" width="9.3984375" style="34" bestFit="1" customWidth="1"/>
    <col min="265" max="512" width="8" style="34"/>
    <col min="513" max="513" width="0.3984375" style="34" customWidth="1"/>
    <col min="514" max="514" width="56.8984375" style="34" customWidth="1"/>
    <col min="515" max="515" width="19.3984375" style="34" customWidth="1"/>
    <col min="516" max="516" width="0.3984375" style="34" customWidth="1"/>
    <col min="517" max="517" width="8" style="34"/>
    <col min="518" max="518" width="13.59765625" style="34" bestFit="1" customWidth="1"/>
    <col min="519" max="519" width="8" style="34"/>
    <col min="520" max="520" width="9.3984375" style="34" bestFit="1" customWidth="1"/>
    <col min="521" max="768" width="8" style="34"/>
    <col min="769" max="769" width="0.3984375" style="34" customWidth="1"/>
    <col min="770" max="770" width="56.8984375" style="34" customWidth="1"/>
    <col min="771" max="771" width="19.3984375" style="34" customWidth="1"/>
    <col min="772" max="772" width="0.3984375" style="34" customWidth="1"/>
    <col min="773" max="773" width="8" style="34"/>
    <col min="774" max="774" width="13.59765625" style="34" bestFit="1" customWidth="1"/>
    <col min="775" max="775" width="8" style="34"/>
    <col min="776" max="776" width="9.3984375" style="34" bestFit="1" customWidth="1"/>
    <col min="777" max="1024" width="8" style="34"/>
    <col min="1025" max="1025" width="0.3984375" style="34" customWidth="1"/>
    <col min="1026" max="1026" width="56.8984375" style="34" customWidth="1"/>
    <col min="1027" max="1027" width="19.3984375" style="34" customWidth="1"/>
    <col min="1028" max="1028" width="0.3984375" style="34" customWidth="1"/>
    <col min="1029" max="1029" width="8" style="34"/>
    <col min="1030" max="1030" width="13.59765625" style="34" bestFit="1" customWidth="1"/>
    <col min="1031" max="1031" width="8" style="34"/>
    <col min="1032" max="1032" width="9.3984375" style="34" bestFit="1" customWidth="1"/>
    <col min="1033" max="1280" width="8" style="34"/>
    <col min="1281" max="1281" width="0.3984375" style="34" customWidth="1"/>
    <col min="1282" max="1282" width="56.8984375" style="34" customWidth="1"/>
    <col min="1283" max="1283" width="19.3984375" style="34" customWidth="1"/>
    <col min="1284" max="1284" width="0.3984375" style="34" customWidth="1"/>
    <col min="1285" max="1285" width="8" style="34"/>
    <col min="1286" max="1286" width="13.59765625" style="34" bestFit="1" customWidth="1"/>
    <col min="1287" max="1287" width="8" style="34"/>
    <col min="1288" max="1288" width="9.3984375" style="34" bestFit="1" customWidth="1"/>
    <col min="1289" max="1536" width="8" style="34"/>
    <col min="1537" max="1537" width="0.3984375" style="34" customWidth="1"/>
    <col min="1538" max="1538" width="56.8984375" style="34" customWidth="1"/>
    <col min="1539" max="1539" width="19.3984375" style="34" customWidth="1"/>
    <col min="1540" max="1540" width="0.3984375" style="34" customWidth="1"/>
    <col min="1541" max="1541" width="8" style="34"/>
    <col min="1542" max="1542" width="13.59765625" style="34" bestFit="1" customWidth="1"/>
    <col min="1543" max="1543" width="8" style="34"/>
    <col min="1544" max="1544" width="9.3984375" style="34" bestFit="1" customWidth="1"/>
    <col min="1545" max="1792" width="8" style="34"/>
    <col min="1793" max="1793" width="0.3984375" style="34" customWidth="1"/>
    <col min="1794" max="1794" width="56.8984375" style="34" customWidth="1"/>
    <col min="1795" max="1795" width="19.3984375" style="34" customWidth="1"/>
    <col min="1796" max="1796" width="0.3984375" style="34" customWidth="1"/>
    <col min="1797" max="1797" width="8" style="34"/>
    <col min="1798" max="1798" width="13.59765625" style="34" bestFit="1" customWidth="1"/>
    <col min="1799" max="1799" width="8" style="34"/>
    <col min="1800" max="1800" width="9.3984375" style="34" bestFit="1" customWidth="1"/>
    <col min="1801" max="2048" width="8" style="34"/>
    <col min="2049" max="2049" width="0.3984375" style="34" customWidth="1"/>
    <col min="2050" max="2050" width="56.8984375" style="34" customWidth="1"/>
    <col min="2051" max="2051" width="19.3984375" style="34" customWidth="1"/>
    <col min="2052" max="2052" width="0.3984375" style="34" customWidth="1"/>
    <col min="2053" max="2053" width="8" style="34"/>
    <col min="2054" max="2054" width="13.59765625" style="34" bestFit="1" customWidth="1"/>
    <col min="2055" max="2055" width="8" style="34"/>
    <col min="2056" max="2056" width="9.3984375" style="34" bestFit="1" customWidth="1"/>
    <col min="2057" max="2304" width="8" style="34"/>
    <col min="2305" max="2305" width="0.3984375" style="34" customWidth="1"/>
    <col min="2306" max="2306" width="56.8984375" style="34" customWidth="1"/>
    <col min="2307" max="2307" width="19.3984375" style="34" customWidth="1"/>
    <col min="2308" max="2308" width="0.3984375" style="34" customWidth="1"/>
    <col min="2309" max="2309" width="8" style="34"/>
    <col min="2310" max="2310" width="13.59765625" style="34" bestFit="1" customWidth="1"/>
    <col min="2311" max="2311" width="8" style="34"/>
    <col min="2312" max="2312" width="9.3984375" style="34" bestFit="1" customWidth="1"/>
    <col min="2313" max="2560" width="8" style="34"/>
    <col min="2561" max="2561" width="0.3984375" style="34" customWidth="1"/>
    <col min="2562" max="2562" width="56.8984375" style="34" customWidth="1"/>
    <col min="2563" max="2563" width="19.3984375" style="34" customWidth="1"/>
    <col min="2564" max="2564" width="0.3984375" style="34" customWidth="1"/>
    <col min="2565" max="2565" width="8" style="34"/>
    <col min="2566" max="2566" width="13.59765625" style="34" bestFit="1" customWidth="1"/>
    <col min="2567" max="2567" width="8" style="34"/>
    <col min="2568" max="2568" width="9.3984375" style="34" bestFit="1" customWidth="1"/>
    <col min="2569" max="2816" width="8" style="34"/>
    <col min="2817" max="2817" width="0.3984375" style="34" customWidth="1"/>
    <col min="2818" max="2818" width="56.8984375" style="34" customWidth="1"/>
    <col min="2819" max="2819" width="19.3984375" style="34" customWidth="1"/>
    <col min="2820" max="2820" width="0.3984375" style="34" customWidth="1"/>
    <col min="2821" max="2821" width="8" style="34"/>
    <col min="2822" max="2822" width="13.59765625" style="34" bestFit="1" customWidth="1"/>
    <col min="2823" max="2823" width="8" style="34"/>
    <col min="2824" max="2824" width="9.3984375" style="34" bestFit="1" customWidth="1"/>
    <col min="2825" max="3072" width="8" style="34"/>
    <col min="3073" max="3073" width="0.3984375" style="34" customWidth="1"/>
    <col min="3074" max="3074" width="56.8984375" style="34" customWidth="1"/>
    <col min="3075" max="3075" width="19.3984375" style="34" customWidth="1"/>
    <col min="3076" max="3076" width="0.3984375" style="34" customWidth="1"/>
    <col min="3077" max="3077" width="8" style="34"/>
    <col min="3078" max="3078" width="13.59765625" style="34" bestFit="1" customWidth="1"/>
    <col min="3079" max="3079" width="8" style="34"/>
    <col min="3080" max="3080" width="9.3984375" style="34" bestFit="1" customWidth="1"/>
    <col min="3081" max="3328" width="8" style="34"/>
    <col min="3329" max="3329" width="0.3984375" style="34" customWidth="1"/>
    <col min="3330" max="3330" width="56.8984375" style="34" customWidth="1"/>
    <col min="3331" max="3331" width="19.3984375" style="34" customWidth="1"/>
    <col min="3332" max="3332" width="0.3984375" style="34" customWidth="1"/>
    <col min="3333" max="3333" width="8" style="34"/>
    <col min="3334" max="3334" width="13.59765625" style="34" bestFit="1" customWidth="1"/>
    <col min="3335" max="3335" width="8" style="34"/>
    <col min="3336" max="3336" width="9.3984375" style="34" bestFit="1" customWidth="1"/>
    <col min="3337" max="3584" width="8" style="34"/>
    <col min="3585" max="3585" width="0.3984375" style="34" customWidth="1"/>
    <col min="3586" max="3586" width="56.8984375" style="34" customWidth="1"/>
    <col min="3587" max="3587" width="19.3984375" style="34" customWidth="1"/>
    <col min="3588" max="3588" width="0.3984375" style="34" customWidth="1"/>
    <col min="3589" max="3589" width="8" style="34"/>
    <col min="3590" max="3590" width="13.59765625" style="34" bestFit="1" customWidth="1"/>
    <col min="3591" max="3591" width="8" style="34"/>
    <col min="3592" max="3592" width="9.3984375" style="34" bestFit="1" customWidth="1"/>
    <col min="3593" max="3840" width="8" style="34"/>
    <col min="3841" max="3841" width="0.3984375" style="34" customWidth="1"/>
    <col min="3842" max="3842" width="56.8984375" style="34" customWidth="1"/>
    <col min="3843" max="3843" width="19.3984375" style="34" customWidth="1"/>
    <col min="3844" max="3844" width="0.3984375" style="34" customWidth="1"/>
    <col min="3845" max="3845" width="8" style="34"/>
    <col min="3846" max="3846" width="13.59765625" style="34" bestFit="1" customWidth="1"/>
    <col min="3847" max="3847" width="8" style="34"/>
    <col min="3848" max="3848" width="9.3984375" style="34" bestFit="1" customWidth="1"/>
    <col min="3849" max="4096" width="8" style="34"/>
    <col min="4097" max="4097" width="0.3984375" style="34" customWidth="1"/>
    <col min="4098" max="4098" width="56.8984375" style="34" customWidth="1"/>
    <col min="4099" max="4099" width="19.3984375" style="34" customWidth="1"/>
    <col min="4100" max="4100" width="0.3984375" style="34" customWidth="1"/>
    <col min="4101" max="4101" width="8" style="34"/>
    <col min="4102" max="4102" width="13.59765625" style="34" bestFit="1" customWidth="1"/>
    <col min="4103" max="4103" width="8" style="34"/>
    <col min="4104" max="4104" width="9.3984375" style="34" bestFit="1" customWidth="1"/>
    <col min="4105" max="4352" width="8" style="34"/>
    <col min="4353" max="4353" width="0.3984375" style="34" customWidth="1"/>
    <col min="4354" max="4354" width="56.8984375" style="34" customWidth="1"/>
    <col min="4355" max="4355" width="19.3984375" style="34" customWidth="1"/>
    <col min="4356" max="4356" width="0.3984375" style="34" customWidth="1"/>
    <col min="4357" max="4357" width="8" style="34"/>
    <col min="4358" max="4358" width="13.59765625" style="34" bestFit="1" customWidth="1"/>
    <col min="4359" max="4359" width="8" style="34"/>
    <col min="4360" max="4360" width="9.3984375" style="34" bestFit="1" customWidth="1"/>
    <col min="4361" max="4608" width="8" style="34"/>
    <col min="4609" max="4609" width="0.3984375" style="34" customWidth="1"/>
    <col min="4610" max="4610" width="56.8984375" style="34" customWidth="1"/>
    <col min="4611" max="4611" width="19.3984375" style="34" customWidth="1"/>
    <col min="4612" max="4612" width="0.3984375" style="34" customWidth="1"/>
    <col min="4613" max="4613" width="8" style="34"/>
    <col min="4614" max="4614" width="13.59765625" style="34" bestFit="1" customWidth="1"/>
    <col min="4615" max="4615" width="8" style="34"/>
    <col min="4616" max="4616" width="9.3984375" style="34" bestFit="1" customWidth="1"/>
    <col min="4617" max="4864" width="8" style="34"/>
    <col min="4865" max="4865" width="0.3984375" style="34" customWidth="1"/>
    <col min="4866" max="4866" width="56.8984375" style="34" customWidth="1"/>
    <col min="4867" max="4867" width="19.3984375" style="34" customWidth="1"/>
    <col min="4868" max="4868" width="0.3984375" style="34" customWidth="1"/>
    <col min="4869" max="4869" width="8" style="34"/>
    <col min="4870" max="4870" width="13.59765625" style="34" bestFit="1" customWidth="1"/>
    <col min="4871" max="4871" width="8" style="34"/>
    <col min="4872" max="4872" width="9.3984375" style="34" bestFit="1" customWidth="1"/>
    <col min="4873" max="5120" width="8" style="34"/>
    <col min="5121" max="5121" width="0.3984375" style="34" customWidth="1"/>
    <col min="5122" max="5122" width="56.8984375" style="34" customWidth="1"/>
    <col min="5123" max="5123" width="19.3984375" style="34" customWidth="1"/>
    <col min="5124" max="5124" width="0.3984375" style="34" customWidth="1"/>
    <col min="5125" max="5125" width="8" style="34"/>
    <col min="5126" max="5126" width="13.59765625" style="34" bestFit="1" customWidth="1"/>
    <col min="5127" max="5127" width="8" style="34"/>
    <col min="5128" max="5128" width="9.3984375" style="34" bestFit="1" customWidth="1"/>
    <col min="5129" max="5376" width="8" style="34"/>
    <col min="5377" max="5377" width="0.3984375" style="34" customWidth="1"/>
    <col min="5378" max="5378" width="56.8984375" style="34" customWidth="1"/>
    <col min="5379" max="5379" width="19.3984375" style="34" customWidth="1"/>
    <col min="5380" max="5380" width="0.3984375" style="34" customWidth="1"/>
    <col min="5381" max="5381" width="8" style="34"/>
    <col min="5382" max="5382" width="13.59765625" style="34" bestFit="1" customWidth="1"/>
    <col min="5383" max="5383" width="8" style="34"/>
    <col min="5384" max="5384" width="9.3984375" style="34" bestFit="1" customWidth="1"/>
    <col min="5385" max="5632" width="8" style="34"/>
    <col min="5633" max="5633" width="0.3984375" style="34" customWidth="1"/>
    <col min="5634" max="5634" width="56.8984375" style="34" customWidth="1"/>
    <col min="5635" max="5635" width="19.3984375" style="34" customWidth="1"/>
    <col min="5636" max="5636" width="0.3984375" style="34" customWidth="1"/>
    <col min="5637" max="5637" width="8" style="34"/>
    <col min="5638" max="5638" width="13.59765625" style="34" bestFit="1" customWidth="1"/>
    <col min="5639" max="5639" width="8" style="34"/>
    <col min="5640" max="5640" width="9.3984375" style="34" bestFit="1" customWidth="1"/>
    <col min="5641" max="5888" width="8" style="34"/>
    <col min="5889" max="5889" width="0.3984375" style="34" customWidth="1"/>
    <col min="5890" max="5890" width="56.8984375" style="34" customWidth="1"/>
    <col min="5891" max="5891" width="19.3984375" style="34" customWidth="1"/>
    <col min="5892" max="5892" width="0.3984375" style="34" customWidth="1"/>
    <col min="5893" max="5893" width="8" style="34"/>
    <col min="5894" max="5894" width="13.59765625" style="34" bestFit="1" customWidth="1"/>
    <col min="5895" max="5895" width="8" style="34"/>
    <col min="5896" max="5896" width="9.3984375" style="34" bestFit="1" customWidth="1"/>
    <col min="5897" max="6144" width="8" style="34"/>
    <col min="6145" max="6145" width="0.3984375" style="34" customWidth="1"/>
    <col min="6146" max="6146" width="56.8984375" style="34" customWidth="1"/>
    <col min="6147" max="6147" width="19.3984375" style="34" customWidth="1"/>
    <col min="6148" max="6148" width="0.3984375" style="34" customWidth="1"/>
    <col min="6149" max="6149" width="8" style="34"/>
    <col min="6150" max="6150" width="13.59765625" style="34" bestFit="1" customWidth="1"/>
    <col min="6151" max="6151" width="8" style="34"/>
    <col min="6152" max="6152" width="9.3984375" style="34" bestFit="1" customWidth="1"/>
    <col min="6153" max="6400" width="8" style="34"/>
    <col min="6401" max="6401" width="0.3984375" style="34" customWidth="1"/>
    <col min="6402" max="6402" width="56.8984375" style="34" customWidth="1"/>
    <col min="6403" max="6403" width="19.3984375" style="34" customWidth="1"/>
    <col min="6404" max="6404" width="0.3984375" style="34" customWidth="1"/>
    <col min="6405" max="6405" width="8" style="34"/>
    <col min="6406" max="6406" width="13.59765625" style="34" bestFit="1" customWidth="1"/>
    <col min="6407" max="6407" width="8" style="34"/>
    <col min="6408" max="6408" width="9.3984375" style="34" bestFit="1" customWidth="1"/>
    <col min="6409" max="6656" width="8" style="34"/>
    <col min="6657" max="6657" width="0.3984375" style="34" customWidth="1"/>
    <col min="6658" max="6658" width="56.8984375" style="34" customWidth="1"/>
    <col min="6659" max="6659" width="19.3984375" style="34" customWidth="1"/>
    <col min="6660" max="6660" width="0.3984375" style="34" customWidth="1"/>
    <col min="6661" max="6661" width="8" style="34"/>
    <col min="6662" max="6662" width="13.59765625" style="34" bestFit="1" customWidth="1"/>
    <col min="6663" max="6663" width="8" style="34"/>
    <col min="6664" max="6664" width="9.3984375" style="34" bestFit="1" customWidth="1"/>
    <col min="6665" max="6912" width="8" style="34"/>
    <col min="6913" max="6913" width="0.3984375" style="34" customWidth="1"/>
    <col min="6914" max="6914" width="56.8984375" style="34" customWidth="1"/>
    <col min="6915" max="6915" width="19.3984375" style="34" customWidth="1"/>
    <col min="6916" max="6916" width="0.3984375" style="34" customWidth="1"/>
    <col min="6917" max="6917" width="8" style="34"/>
    <col min="6918" max="6918" width="13.59765625" style="34" bestFit="1" customWidth="1"/>
    <col min="6919" max="6919" width="8" style="34"/>
    <col min="6920" max="6920" width="9.3984375" style="34" bestFit="1" customWidth="1"/>
    <col min="6921" max="7168" width="8" style="34"/>
    <col min="7169" max="7169" width="0.3984375" style="34" customWidth="1"/>
    <col min="7170" max="7170" width="56.8984375" style="34" customWidth="1"/>
    <col min="7171" max="7171" width="19.3984375" style="34" customWidth="1"/>
    <col min="7172" max="7172" width="0.3984375" style="34" customWidth="1"/>
    <col min="7173" max="7173" width="8" style="34"/>
    <col min="7174" max="7174" width="13.59765625" style="34" bestFit="1" customWidth="1"/>
    <col min="7175" max="7175" width="8" style="34"/>
    <col min="7176" max="7176" width="9.3984375" style="34" bestFit="1" customWidth="1"/>
    <col min="7177" max="7424" width="8" style="34"/>
    <col min="7425" max="7425" width="0.3984375" style="34" customWidth="1"/>
    <col min="7426" max="7426" width="56.8984375" style="34" customWidth="1"/>
    <col min="7427" max="7427" width="19.3984375" style="34" customWidth="1"/>
    <col min="7428" max="7428" width="0.3984375" style="34" customWidth="1"/>
    <col min="7429" max="7429" width="8" style="34"/>
    <col min="7430" max="7430" width="13.59765625" style="34" bestFit="1" customWidth="1"/>
    <col min="7431" max="7431" width="8" style="34"/>
    <col min="7432" max="7432" width="9.3984375" style="34" bestFit="1" customWidth="1"/>
    <col min="7433" max="7680" width="8" style="34"/>
    <col min="7681" max="7681" width="0.3984375" style="34" customWidth="1"/>
    <col min="7682" max="7682" width="56.8984375" style="34" customWidth="1"/>
    <col min="7683" max="7683" width="19.3984375" style="34" customWidth="1"/>
    <col min="7684" max="7684" width="0.3984375" style="34" customWidth="1"/>
    <col min="7685" max="7685" width="8" style="34"/>
    <col min="7686" max="7686" width="13.59765625" style="34" bestFit="1" customWidth="1"/>
    <col min="7687" max="7687" width="8" style="34"/>
    <col min="7688" max="7688" width="9.3984375" style="34" bestFit="1" customWidth="1"/>
    <col min="7689" max="7936" width="8" style="34"/>
    <col min="7937" max="7937" width="0.3984375" style="34" customWidth="1"/>
    <col min="7938" max="7938" width="56.8984375" style="34" customWidth="1"/>
    <col min="7939" max="7939" width="19.3984375" style="34" customWidth="1"/>
    <col min="7940" max="7940" width="0.3984375" style="34" customWidth="1"/>
    <col min="7941" max="7941" width="8" style="34"/>
    <col min="7942" max="7942" width="13.59765625" style="34" bestFit="1" customWidth="1"/>
    <col min="7943" max="7943" width="8" style="34"/>
    <col min="7944" max="7944" width="9.3984375" style="34" bestFit="1" customWidth="1"/>
    <col min="7945" max="8192" width="8" style="34"/>
    <col min="8193" max="8193" width="0.3984375" style="34" customWidth="1"/>
    <col min="8194" max="8194" width="56.8984375" style="34" customWidth="1"/>
    <col min="8195" max="8195" width="19.3984375" style="34" customWidth="1"/>
    <col min="8196" max="8196" width="0.3984375" style="34" customWidth="1"/>
    <col min="8197" max="8197" width="8" style="34"/>
    <col min="8198" max="8198" width="13.59765625" style="34" bestFit="1" customWidth="1"/>
    <col min="8199" max="8199" width="8" style="34"/>
    <col min="8200" max="8200" width="9.3984375" style="34" bestFit="1" customWidth="1"/>
    <col min="8201" max="8448" width="8" style="34"/>
    <col min="8449" max="8449" width="0.3984375" style="34" customWidth="1"/>
    <col min="8450" max="8450" width="56.8984375" style="34" customWidth="1"/>
    <col min="8451" max="8451" width="19.3984375" style="34" customWidth="1"/>
    <col min="8452" max="8452" width="0.3984375" style="34" customWidth="1"/>
    <col min="8453" max="8453" width="8" style="34"/>
    <col min="8454" max="8454" width="13.59765625" style="34" bestFit="1" customWidth="1"/>
    <col min="8455" max="8455" width="8" style="34"/>
    <col min="8456" max="8456" width="9.3984375" style="34" bestFit="1" customWidth="1"/>
    <col min="8457" max="8704" width="8" style="34"/>
    <col min="8705" max="8705" width="0.3984375" style="34" customWidth="1"/>
    <col min="8706" max="8706" width="56.8984375" style="34" customWidth="1"/>
    <col min="8707" max="8707" width="19.3984375" style="34" customWidth="1"/>
    <col min="8708" max="8708" width="0.3984375" style="34" customWidth="1"/>
    <col min="8709" max="8709" width="8" style="34"/>
    <col min="8710" max="8710" width="13.59765625" style="34" bestFit="1" customWidth="1"/>
    <col min="8711" max="8711" width="8" style="34"/>
    <col min="8712" max="8712" width="9.3984375" style="34" bestFit="1" customWidth="1"/>
    <col min="8713" max="8960" width="8" style="34"/>
    <col min="8961" max="8961" width="0.3984375" style="34" customWidth="1"/>
    <col min="8962" max="8962" width="56.8984375" style="34" customWidth="1"/>
    <col min="8963" max="8963" width="19.3984375" style="34" customWidth="1"/>
    <col min="8964" max="8964" width="0.3984375" style="34" customWidth="1"/>
    <col min="8965" max="8965" width="8" style="34"/>
    <col min="8966" max="8966" width="13.59765625" style="34" bestFit="1" customWidth="1"/>
    <col min="8967" max="8967" width="8" style="34"/>
    <col min="8968" max="8968" width="9.3984375" style="34" bestFit="1" customWidth="1"/>
    <col min="8969" max="9216" width="8" style="34"/>
    <col min="9217" max="9217" width="0.3984375" style="34" customWidth="1"/>
    <col min="9218" max="9218" width="56.8984375" style="34" customWidth="1"/>
    <col min="9219" max="9219" width="19.3984375" style="34" customWidth="1"/>
    <col min="9220" max="9220" width="0.3984375" style="34" customWidth="1"/>
    <col min="9221" max="9221" width="8" style="34"/>
    <col min="9222" max="9222" width="13.59765625" style="34" bestFit="1" customWidth="1"/>
    <col min="9223" max="9223" width="8" style="34"/>
    <col min="9224" max="9224" width="9.3984375" style="34" bestFit="1" customWidth="1"/>
    <col min="9225" max="9472" width="8" style="34"/>
    <col min="9473" max="9473" width="0.3984375" style="34" customWidth="1"/>
    <col min="9474" max="9474" width="56.8984375" style="34" customWidth="1"/>
    <col min="9475" max="9475" width="19.3984375" style="34" customWidth="1"/>
    <col min="9476" max="9476" width="0.3984375" style="34" customWidth="1"/>
    <col min="9477" max="9477" width="8" style="34"/>
    <col min="9478" max="9478" width="13.59765625" style="34" bestFit="1" customWidth="1"/>
    <col min="9479" max="9479" width="8" style="34"/>
    <col min="9480" max="9480" width="9.3984375" style="34" bestFit="1" customWidth="1"/>
    <col min="9481" max="9728" width="8" style="34"/>
    <col min="9729" max="9729" width="0.3984375" style="34" customWidth="1"/>
    <col min="9730" max="9730" width="56.8984375" style="34" customWidth="1"/>
    <col min="9731" max="9731" width="19.3984375" style="34" customWidth="1"/>
    <col min="9732" max="9732" width="0.3984375" style="34" customWidth="1"/>
    <col min="9733" max="9733" width="8" style="34"/>
    <col min="9734" max="9734" width="13.59765625" style="34" bestFit="1" customWidth="1"/>
    <col min="9735" max="9735" width="8" style="34"/>
    <col min="9736" max="9736" width="9.3984375" style="34" bestFit="1" customWidth="1"/>
    <col min="9737" max="9984" width="8" style="34"/>
    <col min="9985" max="9985" width="0.3984375" style="34" customWidth="1"/>
    <col min="9986" max="9986" width="56.8984375" style="34" customWidth="1"/>
    <col min="9987" max="9987" width="19.3984375" style="34" customWidth="1"/>
    <col min="9988" max="9988" width="0.3984375" style="34" customWidth="1"/>
    <col min="9989" max="9989" width="8" style="34"/>
    <col min="9990" max="9990" width="13.59765625" style="34" bestFit="1" customWidth="1"/>
    <col min="9991" max="9991" width="8" style="34"/>
    <col min="9992" max="9992" width="9.3984375" style="34" bestFit="1" customWidth="1"/>
    <col min="9993" max="10240" width="8" style="34"/>
    <col min="10241" max="10241" width="0.3984375" style="34" customWidth="1"/>
    <col min="10242" max="10242" width="56.8984375" style="34" customWidth="1"/>
    <col min="10243" max="10243" width="19.3984375" style="34" customWidth="1"/>
    <col min="10244" max="10244" width="0.3984375" style="34" customWidth="1"/>
    <col min="10245" max="10245" width="8" style="34"/>
    <col min="10246" max="10246" width="13.59765625" style="34" bestFit="1" customWidth="1"/>
    <col min="10247" max="10247" width="8" style="34"/>
    <col min="10248" max="10248" width="9.3984375" style="34" bestFit="1" customWidth="1"/>
    <col min="10249" max="10496" width="8" style="34"/>
    <col min="10497" max="10497" width="0.3984375" style="34" customWidth="1"/>
    <col min="10498" max="10498" width="56.8984375" style="34" customWidth="1"/>
    <col min="10499" max="10499" width="19.3984375" style="34" customWidth="1"/>
    <col min="10500" max="10500" width="0.3984375" style="34" customWidth="1"/>
    <col min="10501" max="10501" width="8" style="34"/>
    <col min="10502" max="10502" width="13.59765625" style="34" bestFit="1" customWidth="1"/>
    <col min="10503" max="10503" width="8" style="34"/>
    <col min="10504" max="10504" width="9.3984375" style="34" bestFit="1" customWidth="1"/>
    <col min="10505" max="10752" width="8" style="34"/>
    <col min="10753" max="10753" width="0.3984375" style="34" customWidth="1"/>
    <col min="10754" max="10754" width="56.8984375" style="34" customWidth="1"/>
    <col min="10755" max="10755" width="19.3984375" style="34" customWidth="1"/>
    <col min="10756" max="10756" width="0.3984375" style="34" customWidth="1"/>
    <col min="10757" max="10757" width="8" style="34"/>
    <col min="10758" max="10758" width="13.59765625" style="34" bestFit="1" customWidth="1"/>
    <col min="10759" max="10759" width="8" style="34"/>
    <col min="10760" max="10760" width="9.3984375" style="34" bestFit="1" customWidth="1"/>
    <col min="10761" max="11008" width="8" style="34"/>
    <col min="11009" max="11009" width="0.3984375" style="34" customWidth="1"/>
    <col min="11010" max="11010" width="56.8984375" style="34" customWidth="1"/>
    <col min="11011" max="11011" width="19.3984375" style="34" customWidth="1"/>
    <col min="11012" max="11012" width="0.3984375" style="34" customWidth="1"/>
    <col min="11013" max="11013" width="8" style="34"/>
    <col min="11014" max="11014" width="13.59765625" style="34" bestFit="1" customWidth="1"/>
    <col min="11015" max="11015" width="8" style="34"/>
    <col min="11016" max="11016" width="9.3984375" style="34" bestFit="1" customWidth="1"/>
    <col min="11017" max="11264" width="8" style="34"/>
    <col min="11265" max="11265" width="0.3984375" style="34" customWidth="1"/>
    <col min="11266" max="11266" width="56.8984375" style="34" customWidth="1"/>
    <col min="11267" max="11267" width="19.3984375" style="34" customWidth="1"/>
    <col min="11268" max="11268" width="0.3984375" style="34" customWidth="1"/>
    <col min="11269" max="11269" width="8" style="34"/>
    <col min="11270" max="11270" width="13.59765625" style="34" bestFit="1" customWidth="1"/>
    <col min="11271" max="11271" width="8" style="34"/>
    <col min="11272" max="11272" width="9.3984375" style="34" bestFit="1" customWidth="1"/>
    <col min="11273" max="11520" width="8" style="34"/>
    <col min="11521" max="11521" width="0.3984375" style="34" customWidth="1"/>
    <col min="11522" max="11522" width="56.8984375" style="34" customWidth="1"/>
    <col min="11523" max="11523" width="19.3984375" style="34" customWidth="1"/>
    <col min="11524" max="11524" width="0.3984375" style="34" customWidth="1"/>
    <col min="11525" max="11525" width="8" style="34"/>
    <col min="11526" max="11526" width="13.59765625" style="34" bestFit="1" customWidth="1"/>
    <col min="11527" max="11527" width="8" style="34"/>
    <col min="11528" max="11528" width="9.3984375" style="34" bestFit="1" customWidth="1"/>
    <col min="11529" max="11776" width="8" style="34"/>
    <col min="11777" max="11777" width="0.3984375" style="34" customWidth="1"/>
    <col min="11778" max="11778" width="56.8984375" style="34" customWidth="1"/>
    <col min="11779" max="11779" width="19.3984375" style="34" customWidth="1"/>
    <col min="11780" max="11780" width="0.3984375" style="34" customWidth="1"/>
    <col min="11781" max="11781" width="8" style="34"/>
    <col min="11782" max="11782" width="13.59765625" style="34" bestFit="1" customWidth="1"/>
    <col min="11783" max="11783" width="8" style="34"/>
    <col min="11784" max="11784" width="9.3984375" style="34" bestFit="1" customWidth="1"/>
    <col min="11785" max="12032" width="8" style="34"/>
    <col min="12033" max="12033" width="0.3984375" style="34" customWidth="1"/>
    <col min="12034" max="12034" width="56.8984375" style="34" customWidth="1"/>
    <col min="12035" max="12035" width="19.3984375" style="34" customWidth="1"/>
    <col min="12036" max="12036" width="0.3984375" style="34" customWidth="1"/>
    <col min="12037" max="12037" width="8" style="34"/>
    <col min="12038" max="12038" width="13.59765625" style="34" bestFit="1" customWidth="1"/>
    <col min="12039" max="12039" width="8" style="34"/>
    <col min="12040" max="12040" width="9.3984375" style="34" bestFit="1" customWidth="1"/>
    <col min="12041" max="12288" width="8" style="34"/>
    <col min="12289" max="12289" width="0.3984375" style="34" customWidth="1"/>
    <col min="12290" max="12290" width="56.8984375" style="34" customWidth="1"/>
    <col min="12291" max="12291" width="19.3984375" style="34" customWidth="1"/>
    <col min="12292" max="12292" width="0.3984375" style="34" customWidth="1"/>
    <col min="12293" max="12293" width="8" style="34"/>
    <col min="12294" max="12294" width="13.59765625" style="34" bestFit="1" customWidth="1"/>
    <col min="12295" max="12295" width="8" style="34"/>
    <col min="12296" max="12296" width="9.3984375" style="34" bestFit="1" customWidth="1"/>
    <col min="12297" max="12544" width="8" style="34"/>
    <col min="12545" max="12545" width="0.3984375" style="34" customWidth="1"/>
    <col min="12546" max="12546" width="56.8984375" style="34" customWidth="1"/>
    <col min="12547" max="12547" width="19.3984375" style="34" customWidth="1"/>
    <col min="12548" max="12548" width="0.3984375" style="34" customWidth="1"/>
    <col min="12549" max="12549" width="8" style="34"/>
    <col min="12550" max="12550" width="13.59765625" style="34" bestFit="1" customWidth="1"/>
    <col min="12551" max="12551" width="8" style="34"/>
    <col min="12552" max="12552" width="9.3984375" style="34" bestFit="1" customWidth="1"/>
    <col min="12553" max="12800" width="8" style="34"/>
    <col min="12801" max="12801" width="0.3984375" style="34" customWidth="1"/>
    <col min="12802" max="12802" width="56.8984375" style="34" customWidth="1"/>
    <col min="12803" max="12803" width="19.3984375" style="34" customWidth="1"/>
    <col min="12804" max="12804" width="0.3984375" style="34" customWidth="1"/>
    <col min="12805" max="12805" width="8" style="34"/>
    <col min="12806" max="12806" width="13.59765625" style="34" bestFit="1" customWidth="1"/>
    <col min="12807" max="12807" width="8" style="34"/>
    <col min="12808" max="12808" width="9.3984375" style="34" bestFit="1" customWidth="1"/>
    <col min="12809" max="13056" width="8" style="34"/>
    <col min="13057" max="13057" width="0.3984375" style="34" customWidth="1"/>
    <col min="13058" max="13058" width="56.8984375" style="34" customWidth="1"/>
    <col min="13059" max="13059" width="19.3984375" style="34" customWidth="1"/>
    <col min="13060" max="13060" width="0.3984375" style="34" customWidth="1"/>
    <col min="13061" max="13061" width="8" style="34"/>
    <col min="13062" max="13062" width="13.59765625" style="34" bestFit="1" customWidth="1"/>
    <col min="13063" max="13063" width="8" style="34"/>
    <col min="13064" max="13064" width="9.3984375" style="34" bestFit="1" customWidth="1"/>
    <col min="13065" max="13312" width="8" style="34"/>
    <col min="13313" max="13313" width="0.3984375" style="34" customWidth="1"/>
    <col min="13314" max="13314" width="56.8984375" style="34" customWidth="1"/>
    <col min="13315" max="13315" width="19.3984375" style="34" customWidth="1"/>
    <col min="13316" max="13316" width="0.3984375" style="34" customWidth="1"/>
    <col min="13317" max="13317" width="8" style="34"/>
    <col min="13318" max="13318" width="13.59765625" style="34" bestFit="1" customWidth="1"/>
    <col min="13319" max="13319" width="8" style="34"/>
    <col min="13320" max="13320" width="9.3984375" style="34" bestFit="1" customWidth="1"/>
    <col min="13321" max="13568" width="8" style="34"/>
    <col min="13569" max="13569" width="0.3984375" style="34" customWidth="1"/>
    <col min="13570" max="13570" width="56.8984375" style="34" customWidth="1"/>
    <col min="13571" max="13571" width="19.3984375" style="34" customWidth="1"/>
    <col min="13572" max="13572" width="0.3984375" style="34" customWidth="1"/>
    <col min="13573" max="13573" width="8" style="34"/>
    <col min="13574" max="13574" width="13.59765625" style="34" bestFit="1" customWidth="1"/>
    <col min="13575" max="13575" width="8" style="34"/>
    <col min="13576" max="13576" width="9.3984375" style="34" bestFit="1" customWidth="1"/>
    <col min="13577" max="13824" width="8" style="34"/>
    <col min="13825" max="13825" width="0.3984375" style="34" customWidth="1"/>
    <col min="13826" max="13826" width="56.8984375" style="34" customWidth="1"/>
    <col min="13827" max="13827" width="19.3984375" style="34" customWidth="1"/>
    <col min="13828" max="13828" width="0.3984375" style="34" customWidth="1"/>
    <col min="13829" max="13829" width="8" style="34"/>
    <col min="13830" max="13830" width="13.59765625" style="34" bestFit="1" customWidth="1"/>
    <col min="13831" max="13831" width="8" style="34"/>
    <col min="13832" max="13832" width="9.3984375" style="34" bestFit="1" customWidth="1"/>
    <col min="13833" max="14080" width="8" style="34"/>
    <col min="14081" max="14081" width="0.3984375" style="34" customWidth="1"/>
    <col min="14082" max="14082" width="56.8984375" style="34" customWidth="1"/>
    <col min="14083" max="14083" width="19.3984375" style="34" customWidth="1"/>
    <col min="14084" max="14084" width="0.3984375" style="34" customWidth="1"/>
    <col min="14085" max="14085" width="8" style="34"/>
    <col min="14086" max="14086" width="13.59765625" style="34" bestFit="1" customWidth="1"/>
    <col min="14087" max="14087" width="8" style="34"/>
    <col min="14088" max="14088" width="9.3984375" style="34" bestFit="1" customWidth="1"/>
    <col min="14089" max="14336" width="8" style="34"/>
    <col min="14337" max="14337" width="0.3984375" style="34" customWidth="1"/>
    <col min="14338" max="14338" width="56.8984375" style="34" customWidth="1"/>
    <col min="14339" max="14339" width="19.3984375" style="34" customWidth="1"/>
    <col min="14340" max="14340" width="0.3984375" style="34" customWidth="1"/>
    <col min="14341" max="14341" width="8" style="34"/>
    <col min="14342" max="14342" width="13.59765625" style="34" bestFit="1" customWidth="1"/>
    <col min="14343" max="14343" width="8" style="34"/>
    <col min="14344" max="14344" width="9.3984375" style="34" bestFit="1" customWidth="1"/>
    <col min="14345" max="14592" width="8" style="34"/>
    <col min="14593" max="14593" width="0.3984375" style="34" customWidth="1"/>
    <col min="14594" max="14594" width="56.8984375" style="34" customWidth="1"/>
    <col min="14595" max="14595" width="19.3984375" style="34" customWidth="1"/>
    <col min="14596" max="14596" width="0.3984375" style="34" customWidth="1"/>
    <col min="14597" max="14597" width="8" style="34"/>
    <col min="14598" max="14598" width="13.59765625" style="34" bestFit="1" customWidth="1"/>
    <col min="14599" max="14599" width="8" style="34"/>
    <col min="14600" max="14600" width="9.3984375" style="34" bestFit="1" customWidth="1"/>
    <col min="14601" max="14848" width="8" style="34"/>
    <col min="14849" max="14849" width="0.3984375" style="34" customWidth="1"/>
    <col min="14850" max="14850" width="56.8984375" style="34" customWidth="1"/>
    <col min="14851" max="14851" width="19.3984375" style="34" customWidth="1"/>
    <col min="14852" max="14852" width="0.3984375" style="34" customWidth="1"/>
    <col min="14853" max="14853" width="8" style="34"/>
    <col min="14854" max="14854" width="13.59765625" style="34" bestFit="1" customWidth="1"/>
    <col min="14855" max="14855" width="8" style="34"/>
    <col min="14856" max="14856" width="9.3984375" style="34" bestFit="1" customWidth="1"/>
    <col min="14857" max="15104" width="8" style="34"/>
    <col min="15105" max="15105" width="0.3984375" style="34" customWidth="1"/>
    <col min="15106" max="15106" width="56.8984375" style="34" customWidth="1"/>
    <col min="15107" max="15107" width="19.3984375" style="34" customWidth="1"/>
    <col min="15108" max="15108" width="0.3984375" style="34" customWidth="1"/>
    <col min="15109" max="15109" width="8" style="34"/>
    <col min="15110" max="15110" width="13.59765625" style="34" bestFit="1" customWidth="1"/>
    <col min="15111" max="15111" width="8" style="34"/>
    <col min="15112" max="15112" width="9.3984375" style="34" bestFit="1" customWidth="1"/>
    <col min="15113" max="15360" width="8" style="34"/>
    <col min="15361" max="15361" width="0.3984375" style="34" customWidth="1"/>
    <col min="15362" max="15362" width="56.8984375" style="34" customWidth="1"/>
    <col min="15363" max="15363" width="19.3984375" style="34" customWidth="1"/>
    <col min="15364" max="15364" width="0.3984375" style="34" customWidth="1"/>
    <col min="15365" max="15365" width="8" style="34"/>
    <col min="15366" max="15366" width="13.59765625" style="34" bestFit="1" customWidth="1"/>
    <col min="15367" max="15367" width="8" style="34"/>
    <col min="15368" max="15368" width="9.3984375" style="34" bestFit="1" customWidth="1"/>
    <col min="15369" max="15616" width="8" style="34"/>
    <col min="15617" max="15617" width="0.3984375" style="34" customWidth="1"/>
    <col min="15618" max="15618" width="56.8984375" style="34" customWidth="1"/>
    <col min="15619" max="15619" width="19.3984375" style="34" customWidth="1"/>
    <col min="15620" max="15620" width="0.3984375" style="34" customWidth="1"/>
    <col min="15621" max="15621" width="8" style="34"/>
    <col min="15622" max="15622" width="13.59765625" style="34" bestFit="1" customWidth="1"/>
    <col min="15623" max="15623" width="8" style="34"/>
    <col min="15624" max="15624" width="9.3984375" style="34" bestFit="1" customWidth="1"/>
    <col min="15625" max="15872" width="8" style="34"/>
    <col min="15873" max="15873" width="0.3984375" style="34" customWidth="1"/>
    <col min="15874" max="15874" width="56.8984375" style="34" customWidth="1"/>
    <col min="15875" max="15875" width="19.3984375" style="34" customWidth="1"/>
    <col min="15876" max="15876" width="0.3984375" style="34" customWidth="1"/>
    <col min="15877" max="15877" width="8" style="34"/>
    <col min="15878" max="15878" width="13.59765625" style="34" bestFit="1" customWidth="1"/>
    <col min="15879" max="15879" width="8" style="34"/>
    <col min="15880" max="15880" width="9.3984375" style="34" bestFit="1" customWidth="1"/>
    <col min="15881" max="16128" width="8" style="34"/>
    <col min="16129" max="16129" width="0.3984375" style="34" customWidth="1"/>
    <col min="16130" max="16130" width="56.8984375" style="34" customWidth="1"/>
    <col min="16131" max="16131" width="19.3984375" style="34" customWidth="1"/>
    <col min="16132" max="16132" width="0.3984375" style="34" customWidth="1"/>
    <col min="16133" max="16133" width="8" style="34"/>
    <col min="16134" max="16134" width="13.59765625" style="34" bestFit="1" customWidth="1"/>
    <col min="16135" max="16135" width="8" style="34"/>
    <col min="16136" max="16136" width="9.3984375" style="34" bestFit="1" customWidth="1"/>
    <col min="16137" max="16384" width="8" style="34"/>
  </cols>
  <sheetData>
    <row r="1" spans="1:6" s="188" customFormat="1" ht="11.25" customHeight="1" x14ac:dyDescent="0.3">
      <c r="B1" s="189"/>
      <c r="C1" s="189"/>
    </row>
    <row r="2" spans="1:6" s="188" customFormat="1" ht="11.25" customHeight="1" x14ac:dyDescent="0.3">
      <c r="B2" s="189"/>
      <c r="C2" s="189"/>
    </row>
    <row r="3" spans="1:6" s="188" customFormat="1" ht="11.25" customHeight="1" x14ac:dyDescent="0.3">
      <c r="B3" s="189"/>
      <c r="C3" s="189"/>
    </row>
    <row r="4" spans="1:6" s="188" customFormat="1" ht="11.25" customHeight="1" x14ac:dyDescent="0.3">
      <c r="B4" s="189"/>
      <c r="C4" s="189"/>
    </row>
    <row r="5" spans="1:6" s="188" customFormat="1" ht="11.25" customHeight="1" x14ac:dyDescent="0.3">
      <c r="B5" s="189"/>
      <c r="C5" s="189"/>
    </row>
    <row r="6" spans="1:6" s="188" customFormat="1" ht="11.25" customHeight="1" x14ac:dyDescent="0.3">
      <c r="B6" s="189"/>
      <c r="C6" s="189"/>
    </row>
    <row r="7" spans="1:6" s="188" customFormat="1" ht="11.25" customHeight="1" x14ac:dyDescent="0.3">
      <c r="B7" s="189"/>
      <c r="C7" s="189"/>
    </row>
    <row r="8" spans="1:6" s="188" customFormat="1" ht="11.25" customHeight="1" x14ac:dyDescent="0.3">
      <c r="B8" s="189"/>
      <c r="C8" s="189"/>
    </row>
    <row r="9" spans="1:6" s="188" customFormat="1" ht="15.75" customHeight="1" x14ac:dyDescent="0.3">
      <c r="B9" s="329" t="s">
        <v>222</v>
      </c>
      <c r="C9" s="329"/>
    </row>
    <row r="10" spans="1:6" s="188" customFormat="1" ht="15.75" customHeight="1" x14ac:dyDescent="0.3">
      <c r="B10" s="329" t="s">
        <v>578</v>
      </c>
      <c r="C10" s="329"/>
    </row>
    <row r="11" spans="1:6" s="188" customFormat="1" ht="15.75" customHeight="1" x14ac:dyDescent="0.3">
      <c r="B11" s="189"/>
      <c r="C11" s="189"/>
    </row>
    <row r="12" spans="1:6" s="188" customFormat="1" ht="11.25" customHeight="1" thickBot="1" x14ac:dyDescent="0.35">
      <c r="B12" s="189"/>
      <c r="C12" s="189"/>
    </row>
    <row r="13" spans="1:6" ht="16.2" thickBot="1" x14ac:dyDescent="0.35">
      <c r="B13" s="258" t="s">
        <v>128</v>
      </c>
      <c r="C13" s="259" t="s">
        <v>129</v>
      </c>
    </row>
    <row r="14" spans="1:6" ht="16.2" thickBot="1" x14ac:dyDescent="0.35">
      <c r="A14" s="34"/>
      <c r="B14" s="260" t="s">
        <v>130</v>
      </c>
      <c r="C14" s="261"/>
    </row>
    <row r="15" spans="1:6" x14ac:dyDescent="0.3">
      <c r="A15" s="34"/>
      <c r="B15" s="260" t="s">
        <v>131</v>
      </c>
      <c r="C15" s="261"/>
    </row>
    <row r="16" spans="1:6" s="191" customFormat="1" x14ac:dyDescent="0.3">
      <c r="B16" s="262" t="s">
        <v>127</v>
      </c>
      <c r="C16" s="263">
        <f>C17+C18+C26+C27+C29+C30+C28</f>
        <v>124406821.95999989</v>
      </c>
      <c r="F16" s="192"/>
    </row>
    <row r="17" spans="2:3" s="188" customFormat="1" x14ac:dyDescent="0.3">
      <c r="B17" s="264" t="s">
        <v>132</v>
      </c>
      <c r="C17" s="265">
        <v>7629557.4800000032</v>
      </c>
    </row>
    <row r="18" spans="2:3" s="188" customFormat="1" x14ac:dyDescent="0.3">
      <c r="B18" s="264" t="s">
        <v>133</v>
      </c>
      <c r="C18" s="265">
        <v>2204612.9700000002</v>
      </c>
    </row>
    <row r="19" spans="2:3" s="188" customFormat="1" ht="31.2" x14ac:dyDescent="0.3">
      <c r="B19" s="266" t="s">
        <v>223</v>
      </c>
      <c r="C19" s="265">
        <v>39744</v>
      </c>
    </row>
    <row r="20" spans="2:3" s="188" customFormat="1" x14ac:dyDescent="0.3">
      <c r="B20" s="266" t="s">
        <v>224</v>
      </c>
      <c r="C20" s="265">
        <v>457490.22</v>
      </c>
    </row>
    <row r="21" spans="2:3" s="188" customFormat="1" ht="31.2" x14ac:dyDescent="0.3">
      <c r="B21" s="267" t="s">
        <v>225</v>
      </c>
      <c r="C21" s="265">
        <v>1211333.97</v>
      </c>
    </row>
    <row r="22" spans="2:3" s="188" customFormat="1" x14ac:dyDescent="0.3">
      <c r="B22" s="267" t="s">
        <v>226</v>
      </c>
      <c r="C22" s="265">
        <v>83032.5</v>
      </c>
    </row>
    <row r="23" spans="2:3" s="188" customFormat="1" x14ac:dyDescent="0.3">
      <c r="B23" s="267" t="s">
        <v>227</v>
      </c>
      <c r="C23" s="265">
        <v>347650</v>
      </c>
    </row>
    <row r="24" spans="2:3" s="188" customFormat="1" x14ac:dyDescent="0.3">
      <c r="B24" s="267" t="s">
        <v>228</v>
      </c>
      <c r="C24" s="265">
        <v>10714.28</v>
      </c>
    </row>
    <row r="25" spans="2:3" s="188" customFormat="1" x14ac:dyDescent="0.3">
      <c r="B25" s="267" t="s">
        <v>139</v>
      </c>
      <c r="C25" s="265">
        <v>54648</v>
      </c>
    </row>
    <row r="26" spans="2:3" s="188" customFormat="1" x14ac:dyDescent="0.3">
      <c r="B26" s="264" t="s">
        <v>141</v>
      </c>
      <c r="C26" s="265">
        <v>513962.83</v>
      </c>
    </row>
    <row r="27" spans="2:3" s="188" customFormat="1" x14ac:dyDescent="0.3">
      <c r="B27" s="264" t="s">
        <v>147</v>
      </c>
      <c r="C27" s="265">
        <v>348375.22</v>
      </c>
    </row>
    <row r="28" spans="2:3" s="188" customFormat="1" x14ac:dyDescent="0.3">
      <c r="B28" s="264" t="s">
        <v>148</v>
      </c>
      <c r="C28" s="265">
        <v>100435511.68999989</v>
      </c>
    </row>
    <row r="29" spans="2:3" s="188" customFormat="1" x14ac:dyDescent="0.3">
      <c r="B29" s="264" t="s">
        <v>149</v>
      </c>
      <c r="C29" s="265">
        <v>2101156.7999999998</v>
      </c>
    </row>
    <row r="30" spans="2:3" s="188" customFormat="1" x14ac:dyDescent="0.3">
      <c r="B30" s="264" t="s">
        <v>150</v>
      </c>
      <c r="C30" s="265">
        <v>11173644.970000001</v>
      </c>
    </row>
    <row r="31" spans="2:3" s="188" customFormat="1" x14ac:dyDescent="0.3">
      <c r="B31" s="268" t="s">
        <v>151</v>
      </c>
      <c r="C31" s="265">
        <v>3464422.2399999984</v>
      </c>
    </row>
    <row r="32" spans="2:3" s="188" customFormat="1" x14ac:dyDescent="0.3">
      <c r="B32" s="268" t="s">
        <v>152</v>
      </c>
      <c r="C32" s="265">
        <v>5127553.4400000051</v>
      </c>
    </row>
    <row r="33" spans="1:3" s="188" customFormat="1" ht="16.2" thickBot="1" x14ac:dyDescent="0.35">
      <c r="B33" s="268" t="s">
        <v>154</v>
      </c>
      <c r="C33" s="265">
        <v>2581669.2900000005</v>
      </c>
    </row>
    <row r="34" spans="1:3" ht="16.2" thickBot="1" x14ac:dyDescent="0.35">
      <c r="A34" s="34"/>
      <c r="B34" s="260" t="s">
        <v>157</v>
      </c>
      <c r="C34" s="261"/>
    </row>
    <row r="35" spans="1:3" ht="11.25" customHeight="1" x14ac:dyDescent="0.3">
      <c r="A35" s="34"/>
      <c r="B35" s="269"/>
      <c r="C35" s="269"/>
    </row>
    <row r="36" spans="1:3" ht="16.2" x14ac:dyDescent="0.35">
      <c r="B36" s="193" t="s">
        <v>302</v>
      </c>
    </row>
    <row r="39" spans="1:3" x14ac:dyDescent="0.3">
      <c r="A39" s="105" t="s">
        <v>167</v>
      </c>
      <c r="B39" s="105"/>
      <c r="C39" s="107" t="s">
        <v>288</v>
      </c>
    </row>
    <row r="40" spans="1:3" x14ac:dyDescent="0.3">
      <c r="A40" s="105" t="s">
        <v>168</v>
      </c>
    </row>
    <row r="43" spans="1:3" x14ac:dyDescent="0.3">
      <c r="A43" s="105" t="s">
        <v>169</v>
      </c>
      <c r="B43" s="105"/>
      <c r="C43" s="107" t="s">
        <v>38</v>
      </c>
    </row>
    <row r="44" spans="1:3" x14ac:dyDescent="0.3">
      <c r="A44" s="105" t="s">
        <v>168</v>
      </c>
      <c r="B44" s="105"/>
      <c r="C44" s="105"/>
    </row>
    <row r="45" spans="1:3" x14ac:dyDescent="0.3">
      <c r="A45" s="105"/>
      <c r="B45" s="105"/>
      <c r="C45" s="105"/>
    </row>
    <row r="46" spans="1:3" x14ac:dyDescent="0.3">
      <c r="A46" s="105"/>
      <c r="B46" s="105"/>
      <c r="C46" s="105"/>
    </row>
  </sheetData>
  <mergeCells count="2">
    <mergeCell ref="B9:C9"/>
    <mergeCell ref="B10:C10"/>
  </mergeCells>
  <printOptions horizontalCentered="1"/>
  <pageMargins left="0.98425196850393704" right="0.39370078740157483" top="0.39370078740157483" bottom="0.39370078740157483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D21" activeCellId="1" sqref="B9:H9 D21"/>
    </sheetView>
  </sheetViews>
  <sheetFormatPr defaultColWidth="8.69921875" defaultRowHeight="15" x14ac:dyDescent="0.25"/>
  <cols>
    <col min="1" max="1" width="39.69921875" style="214" customWidth="1"/>
    <col min="2" max="2" width="16.19921875" style="214" customWidth="1"/>
    <col min="3" max="3" width="24.5" style="214" customWidth="1"/>
    <col min="4" max="4" width="22.09765625" style="214" customWidth="1"/>
    <col min="5" max="5" width="17.3984375" style="214" customWidth="1"/>
    <col min="6" max="6" width="11.5" style="214" customWidth="1"/>
    <col min="7" max="16384" width="8.69921875" style="214"/>
  </cols>
  <sheetData>
    <row r="2" spans="1:6" ht="15.6" customHeight="1" x14ac:dyDescent="0.25">
      <c r="A2" s="287" t="s">
        <v>1</v>
      </c>
      <c r="B2" s="287" t="s">
        <v>315</v>
      </c>
      <c r="C2" s="287" t="s">
        <v>316</v>
      </c>
      <c r="D2" s="287" t="s">
        <v>317</v>
      </c>
      <c r="E2" s="288" t="s">
        <v>318</v>
      </c>
      <c r="F2" s="288"/>
    </row>
    <row r="3" spans="1:6" s="213" customFormat="1" x14ac:dyDescent="0.3">
      <c r="A3" s="287"/>
      <c r="B3" s="287"/>
      <c r="C3" s="287"/>
      <c r="D3" s="287"/>
      <c r="E3" s="216" t="s">
        <v>319</v>
      </c>
      <c r="F3" s="216" t="s">
        <v>320</v>
      </c>
    </row>
    <row r="4" spans="1:6" s="215" customFormat="1" ht="25.95" customHeight="1" x14ac:dyDescent="0.3">
      <c r="A4" s="217" t="s">
        <v>321</v>
      </c>
      <c r="B4" s="218" t="s">
        <v>326</v>
      </c>
      <c r="C4" s="219">
        <f>'исп. сметы'!F44</f>
        <v>572508.93999999994</v>
      </c>
      <c r="D4" s="219">
        <f>'исп. сметы'!G44</f>
        <v>615142.45000000007</v>
      </c>
      <c r="E4" s="219">
        <f>D4-C4</f>
        <v>42633.510000000126</v>
      </c>
      <c r="F4" s="220">
        <f>D4/C4%</f>
        <v>107.44678502312996</v>
      </c>
    </row>
    <row r="5" spans="1:6" s="215" customFormat="1" ht="25.95" customHeight="1" x14ac:dyDescent="0.3">
      <c r="A5" s="217" t="s">
        <v>31</v>
      </c>
      <c r="B5" s="218" t="s">
        <v>327</v>
      </c>
      <c r="C5" s="219">
        <f>'исп. сметы'!E45</f>
        <v>691.15</v>
      </c>
      <c r="D5" s="219">
        <f>'исп. сметы'!G45</f>
        <v>693.39</v>
      </c>
      <c r="E5" s="219">
        <f t="shared" ref="E5:E8" si="0">D5-C5</f>
        <v>2.2400000000000091</v>
      </c>
      <c r="F5" s="220">
        <f t="shared" ref="F5:F8" si="1">D5/C5%</f>
        <v>100.32409751862836</v>
      </c>
    </row>
    <row r="6" spans="1:6" s="215" customFormat="1" ht="25.95" customHeight="1" x14ac:dyDescent="0.3">
      <c r="A6" s="217" t="s">
        <v>322</v>
      </c>
      <c r="B6" s="218" t="s">
        <v>192</v>
      </c>
      <c r="C6" s="219">
        <f>'исп. сметы'!F43</f>
        <v>372662.57</v>
      </c>
      <c r="D6" s="219">
        <f>'исп. сметы'!G43</f>
        <v>426534.81971999997</v>
      </c>
      <c r="E6" s="219">
        <f t="shared" si="0"/>
        <v>53872.249719999963</v>
      </c>
      <c r="F6" s="220">
        <f t="shared" si="1"/>
        <v>114.4560398754294</v>
      </c>
    </row>
    <row r="7" spans="1:6" s="215" customFormat="1" ht="25.95" customHeight="1" x14ac:dyDescent="0.3">
      <c r="A7" s="217" t="s">
        <v>323</v>
      </c>
      <c r="B7" s="218" t="s">
        <v>192</v>
      </c>
      <c r="C7" s="219">
        <f>'исп. сметы'!F39</f>
        <v>380479.25</v>
      </c>
      <c r="D7" s="219">
        <f>'исп. сметы'!G39</f>
        <v>474118.93224576279</v>
      </c>
      <c r="E7" s="219">
        <f t="shared" si="0"/>
        <v>93639.682245762786</v>
      </c>
      <c r="F7" s="220">
        <f t="shared" si="1"/>
        <v>124.61098266088435</v>
      </c>
    </row>
    <row r="8" spans="1:6" s="215" customFormat="1" ht="25.95" customHeight="1" x14ac:dyDescent="0.3">
      <c r="A8" s="217" t="s">
        <v>324</v>
      </c>
      <c r="B8" s="218" t="s">
        <v>9</v>
      </c>
      <c r="C8" s="221">
        <f>'исп. сметы'!F39/'исп. сметы'!F44*1000</f>
        <v>664.5821984893372</v>
      </c>
      <c r="D8" s="221">
        <f>'исп. сметы'!G39/'исп. сметы'!G44*1000</f>
        <v>770.74656812542003</v>
      </c>
      <c r="E8" s="219">
        <f t="shared" si="0"/>
        <v>106.16436963608282</v>
      </c>
      <c r="F8" s="220">
        <f t="shared" si="1"/>
        <v>115.97460327366656</v>
      </c>
    </row>
    <row r="9" spans="1:6" s="215" customFormat="1" ht="25.95" customHeight="1" x14ac:dyDescent="0.3">
      <c r="A9" s="217" t="s">
        <v>325</v>
      </c>
      <c r="B9" s="218" t="s">
        <v>192</v>
      </c>
      <c r="C9" s="219">
        <f>'исп. сметы'!F40</f>
        <v>5033.75</v>
      </c>
      <c r="D9" s="219">
        <f>'исп. сметы'!G40</f>
        <v>-47584.112525762815</v>
      </c>
      <c r="E9" s="219"/>
      <c r="F9" s="220"/>
    </row>
  </sheetData>
  <mergeCells count="5">
    <mergeCell ref="A2:A3"/>
    <mergeCell ref="B2:B3"/>
    <mergeCell ref="C2:C3"/>
    <mergeCell ref="D2:D3"/>
    <mergeCell ref="E2:F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0:D25"/>
  <sheetViews>
    <sheetView workbookViewId="0">
      <selection activeCell="F14" sqref="F14"/>
    </sheetView>
  </sheetViews>
  <sheetFormatPr defaultRowHeight="15.6" x14ac:dyDescent="0.3"/>
  <cols>
    <col min="1" max="1" width="7.69921875" customWidth="1"/>
    <col min="2" max="2" width="33.3984375" customWidth="1"/>
    <col min="3" max="3" width="14.69921875" customWidth="1"/>
    <col min="4" max="4" width="15.59765625" customWidth="1"/>
    <col min="5" max="5" width="0.5" customWidth="1"/>
  </cols>
  <sheetData>
    <row r="10" spans="1:4" ht="14.25" customHeight="1" x14ac:dyDescent="0.3">
      <c r="A10" s="331" t="s">
        <v>573</v>
      </c>
      <c r="B10" s="331"/>
      <c r="C10" s="331"/>
    </row>
    <row r="11" spans="1:4" ht="16.2" thickBot="1" x14ac:dyDescent="0.35"/>
    <row r="12" spans="1:4" ht="46.8" x14ac:dyDescent="0.3">
      <c r="A12" s="234" t="s">
        <v>229</v>
      </c>
      <c r="B12" s="235" t="s">
        <v>230</v>
      </c>
      <c r="C12" s="235" t="s">
        <v>231</v>
      </c>
      <c r="D12" s="236" t="s">
        <v>574</v>
      </c>
    </row>
    <row r="13" spans="1:4" ht="16.2" thickBot="1" x14ac:dyDescent="0.35">
      <c r="A13" s="237">
        <v>1</v>
      </c>
      <c r="B13" s="238">
        <v>164822787.02000001</v>
      </c>
      <c r="C13" s="239">
        <v>1.5</v>
      </c>
      <c r="D13" s="240">
        <f>B13*1.5%</f>
        <v>2472341.8053000001</v>
      </c>
    </row>
    <row r="19" spans="1:4" x14ac:dyDescent="0.3">
      <c r="A19" s="241" t="s">
        <v>232</v>
      </c>
      <c r="B19" s="241"/>
      <c r="C19" s="241"/>
    </row>
    <row r="20" spans="1:4" x14ac:dyDescent="0.3">
      <c r="A20" s="241" t="s">
        <v>233</v>
      </c>
      <c r="B20" s="241"/>
      <c r="C20" s="241"/>
      <c r="D20" s="241" t="s">
        <v>41</v>
      </c>
    </row>
    <row r="21" spans="1:4" x14ac:dyDescent="0.3">
      <c r="A21" s="241"/>
      <c r="B21" s="241"/>
      <c r="C21" s="241"/>
    </row>
    <row r="22" spans="1:4" x14ac:dyDescent="0.3">
      <c r="A22" s="241"/>
      <c r="B22" s="241"/>
      <c r="C22" s="241"/>
    </row>
    <row r="23" spans="1:4" x14ac:dyDescent="0.3">
      <c r="A23" s="241"/>
      <c r="B23" s="241"/>
      <c r="C23" s="241"/>
    </row>
    <row r="24" spans="1:4" x14ac:dyDescent="0.3">
      <c r="A24" s="241" t="s">
        <v>234</v>
      </c>
      <c r="B24" s="241"/>
      <c r="C24" s="241"/>
    </row>
    <row r="25" spans="1:4" x14ac:dyDescent="0.3">
      <c r="A25" s="241" t="s">
        <v>168</v>
      </c>
      <c r="B25" s="241"/>
      <c r="C25" s="241"/>
      <c r="D25" s="241" t="s">
        <v>170</v>
      </c>
    </row>
  </sheetData>
  <mergeCells count="1">
    <mergeCell ref="A10:C10"/>
  </mergeCells>
  <pageMargins left="0.98425196850393704" right="0.39370078740157483" top="0.39370078740157483" bottom="0.39370078740157483" header="0" footer="0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L37"/>
  <sheetViews>
    <sheetView topLeftCell="A13" workbookViewId="0">
      <selection activeCell="F14" sqref="F14"/>
    </sheetView>
  </sheetViews>
  <sheetFormatPr defaultColWidth="9" defaultRowHeight="15.6" x14ac:dyDescent="0.3"/>
  <cols>
    <col min="1" max="1" width="0.5" style="1" customWidth="1"/>
    <col min="2" max="2" width="10.19921875" style="1" customWidth="1"/>
    <col min="3" max="3" width="12" style="1" customWidth="1"/>
    <col min="4" max="4" width="12.8984375" style="1" customWidth="1"/>
    <col min="5" max="5" width="10.19921875" style="1" customWidth="1"/>
    <col min="6" max="6" width="15.5" style="1" customWidth="1"/>
    <col min="7" max="7" width="24.19921875" style="1" customWidth="1"/>
    <col min="8" max="8" width="6.69921875" style="1" customWidth="1"/>
    <col min="9" max="9" width="0.5" style="1" customWidth="1"/>
    <col min="10" max="10" width="9" style="1"/>
    <col min="11" max="12" width="12.5" style="1" bestFit="1" customWidth="1"/>
    <col min="13" max="16384" width="9" style="1"/>
  </cols>
  <sheetData>
    <row r="1" spans="2:12" ht="5.0999999999999996" customHeight="1" x14ac:dyDescent="0.3"/>
    <row r="7" spans="2:12" s="6" customFormat="1" x14ac:dyDescent="0.3">
      <c r="B7" s="329" t="s">
        <v>235</v>
      </c>
      <c r="C7" s="329"/>
      <c r="D7" s="329"/>
      <c r="E7" s="329"/>
      <c r="F7" s="329"/>
      <c r="G7" s="329"/>
      <c r="H7" s="329"/>
    </row>
    <row r="8" spans="2:12" s="6" customFormat="1" x14ac:dyDescent="0.3">
      <c r="B8" s="329" t="s">
        <v>328</v>
      </c>
      <c r="C8" s="329"/>
      <c r="D8" s="329"/>
      <c r="E8" s="329"/>
      <c r="F8" s="329"/>
      <c r="G8" s="329"/>
      <c r="H8" s="329"/>
    </row>
    <row r="9" spans="2:12" ht="5.0999999999999996" customHeight="1" thickBot="1" x14ac:dyDescent="0.35"/>
    <row r="10" spans="2:12" s="93" customFormat="1" ht="47.4" thickBot="1" x14ac:dyDescent="0.35">
      <c r="B10" s="92" t="s">
        <v>194</v>
      </c>
      <c r="C10" s="242" t="s">
        <v>301</v>
      </c>
      <c r="D10" s="242" t="s">
        <v>236</v>
      </c>
      <c r="E10" s="242" t="s">
        <v>237</v>
      </c>
      <c r="F10" s="242" t="s">
        <v>238</v>
      </c>
      <c r="G10" s="332" t="s">
        <v>239</v>
      </c>
      <c r="H10" s="333"/>
    </row>
    <row r="11" spans="2:12" x14ac:dyDescent="0.3">
      <c r="B11" s="270" t="s">
        <v>198</v>
      </c>
      <c r="C11" s="271">
        <v>243.512</v>
      </c>
      <c r="D11" s="272">
        <v>52835.38</v>
      </c>
      <c r="E11" s="272">
        <v>697.97</v>
      </c>
      <c r="F11" s="272">
        <v>36877680.009999998</v>
      </c>
      <c r="G11" s="273" t="s">
        <v>240</v>
      </c>
      <c r="H11" s="274">
        <v>258</v>
      </c>
      <c r="K11" s="167"/>
      <c r="L11" s="167"/>
    </row>
    <row r="12" spans="2:12" x14ac:dyDescent="0.3">
      <c r="B12" s="270" t="s">
        <v>198</v>
      </c>
      <c r="C12" s="271">
        <v>6.0999999999999999E-2</v>
      </c>
      <c r="D12" s="272">
        <v>13.23</v>
      </c>
      <c r="E12" s="272">
        <v>697.97</v>
      </c>
      <c r="F12" s="272">
        <v>9234.19</v>
      </c>
      <c r="G12" s="273" t="s">
        <v>240</v>
      </c>
      <c r="H12" s="274">
        <v>309</v>
      </c>
      <c r="K12" s="167"/>
      <c r="L12" s="167"/>
    </row>
    <row r="13" spans="2:12" x14ac:dyDescent="0.3">
      <c r="B13" s="94" t="s">
        <v>200</v>
      </c>
      <c r="C13" s="211">
        <v>225.94399999999999</v>
      </c>
      <c r="D13" s="208">
        <v>49011.33</v>
      </c>
      <c r="E13" s="208">
        <v>697.97</v>
      </c>
      <c r="F13" s="208">
        <v>34208595.539999999</v>
      </c>
      <c r="G13" s="95" t="s">
        <v>240</v>
      </c>
      <c r="H13" s="96">
        <v>473</v>
      </c>
      <c r="K13" s="167"/>
      <c r="L13" s="167"/>
    </row>
    <row r="14" spans="2:12" x14ac:dyDescent="0.3">
      <c r="B14" s="94" t="s">
        <v>202</v>
      </c>
      <c r="C14" s="211">
        <v>246.745</v>
      </c>
      <c r="D14" s="208">
        <v>53523.44</v>
      </c>
      <c r="E14" s="208">
        <v>697.97</v>
      </c>
      <c r="F14" s="208">
        <v>37357927.460000001</v>
      </c>
      <c r="G14" s="95" t="s">
        <v>240</v>
      </c>
      <c r="H14" s="96">
        <v>655</v>
      </c>
      <c r="K14" s="167"/>
      <c r="L14" s="167"/>
    </row>
    <row r="15" spans="2:12" x14ac:dyDescent="0.3">
      <c r="B15" s="94" t="s">
        <v>241</v>
      </c>
      <c r="C15" s="211">
        <v>215.02500000000001</v>
      </c>
      <c r="D15" s="208">
        <v>46629.57</v>
      </c>
      <c r="E15" s="208">
        <v>697.97</v>
      </c>
      <c r="F15" s="208">
        <v>32546190.859999999</v>
      </c>
      <c r="G15" s="95" t="s">
        <v>240</v>
      </c>
      <c r="H15" s="96">
        <v>935</v>
      </c>
      <c r="K15" s="167"/>
      <c r="L15" s="167"/>
    </row>
    <row r="16" spans="2:12" x14ac:dyDescent="0.3">
      <c r="B16" s="94" t="s">
        <v>206</v>
      </c>
      <c r="C16" s="211">
        <v>253.577</v>
      </c>
      <c r="D16" s="208">
        <v>55005.42</v>
      </c>
      <c r="E16" s="208">
        <v>691.15</v>
      </c>
      <c r="F16" s="208">
        <v>38017094.259999998</v>
      </c>
      <c r="G16" s="95" t="s">
        <v>240</v>
      </c>
      <c r="H16" s="96">
        <v>1157</v>
      </c>
      <c r="K16" s="167"/>
      <c r="L16" s="167"/>
    </row>
    <row r="17" spans="2:12" x14ac:dyDescent="0.3">
      <c r="B17" s="94" t="s">
        <v>208</v>
      </c>
      <c r="C17" s="211">
        <v>247.477</v>
      </c>
      <c r="D17" s="208">
        <v>53152.95</v>
      </c>
      <c r="E17" s="208">
        <v>691.15</v>
      </c>
      <c r="F17" s="208">
        <v>36736756.310000002</v>
      </c>
      <c r="G17" s="95" t="s">
        <v>240</v>
      </c>
      <c r="H17" s="96">
        <v>1451</v>
      </c>
      <c r="K17" s="167"/>
      <c r="L17" s="167"/>
    </row>
    <row r="18" spans="2:12" x14ac:dyDescent="0.3">
      <c r="B18" s="94" t="s">
        <v>210</v>
      </c>
      <c r="C18" s="211">
        <v>260.53100000000001</v>
      </c>
      <c r="D18" s="208">
        <v>56513.87</v>
      </c>
      <c r="E18" s="208">
        <v>691.15</v>
      </c>
      <c r="F18" s="208">
        <v>39059662.170000002</v>
      </c>
      <c r="G18" s="95" t="s">
        <v>240</v>
      </c>
      <c r="H18" s="96">
        <v>1769</v>
      </c>
      <c r="K18" s="167"/>
      <c r="L18" s="167"/>
    </row>
    <row r="19" spans="2:12" x14ac:dyDescent="0.3">
      <c r="B19" s="94" t="s">
        <v>212</v>
      </c>
      <c r="C19" s="211">
        <v>264.61799999999999</v>
      </c>
      <c r="D19" s="208">
        <v>53576.37</v>
      </c>
      <c r="E19" s="208">
        <v>691.15</v>
      </c>
      <c r="F19" s="208">
        <v>37029403.789999999</v>
      </c>
      <c r="G19" s="95" t="s">
        <v>240</v>
      </c>
      <c r="H19" s="96">
        <v>2096</v>
      </c>
      <c r="K19" s="167"/>
      <c r="L19" s="167"/>
    </row>
    <row r="20" spans="2:12" x14ac:dyDescent="0.3">
      <c r="B20" s="94" t="s">
        <v>214</v>
      </c>
      <c r="C20" s="211">
        <v>213.31700000000001</v>
      </c>
      <c r="D20" s="208">
        <v>46272.3</v>
      </c>
      <c r="E20" s="208">
        <v>691.15</v>
      </c>
      <c r="F20" s="208">
        <v>31981182.780000001</v>
      </c>
      <c r="G20" s="95" t="s">
        <v>240</v>
      </c>
      <c r="H20" s="96">
        <v>2373</v>
      </c>
      <c r="K20" s="167"/>
      <c r="L20" s="167"/>
    </row>
    <row r="21" spans="2:12" x14ac:dyDescent="0.3">
      <c r="B21" s="94" t="s">
        <v>216</v>
      </c>
      <c r="C21" s="211">
        <v>234.85</v>
      </c>
      <c r="D21" s="208">
        <v>50943.199999999997</v>
      </c>
      <c r="E21" s="208">
        <v>691.15</v>
      </c>
      <c r="F21" s="208">
        <v>35209483.649999999</v>
      </c>
      <c r="G21" s="95" t="s">
        <v>240</v>
      </c>
      <c r="H21" s="96">
        <v>2622</v>
      </c>
      <c r="K21" s="167"/>
      <c r="L21" s="167"/>
    </row>
    <row r="22" spans="2:12" x14ac:dyDescent="0.3">
      <c r="B22" s="94" t="s">
        <v>218</v>
      </c>
      <c r="C22" s="211">
        <v>224.785</v>
      </c>
      <c r="D22" s="208">
        <v>48759.92</v>
      </c>
      <c r="E22" s="208">
        <v>691.15</v>
      </c>
      <c r="F22" s="208">
        <v>33700505.780000001</v>
      </c>
      <c r="G22" s="95" t="s">
        <v>240</v>
      </c>
      <c r="H22" s="96">
        <v>2826</v>
      </c>
      <c r="K22" s="167"/>
      <c r="L22" s="167"/>
    </row>
    <row r="23" spans="2:12" x14ac:dyDescent="0.3">
      <c r="B23" s="94" t="s">
        <v>220</v>
      </c>
      <c r="C23" s="212">
        <v>224.96799999999999</v>
      </c>
      <c r="D23" s="209">
        <v>48852.54</v>
      </c>
      <c r="E23" s="209">
        <v>691.15</v>
      </c>
      <c r="F23" s="209">
        <v>33764520.259999998</v>
      </c>
      <c r="G23" s="95" t="s">
        <v>240</v>
      </c>
      <c r="H23" s="99">
        <v>3066</v>
      </c>
      <c r="K23" s="167"/>
      <c r="L23" s="167"/>
    </row>
    <row r="24" spans="2:12" ht="16.2" thickBot="1" x14ac:dyDescent="0.35">
      <c r="B24" s="97" t="s">
        <v>220</v>
      </c>
      <c r="C24" s="212">
        <v>0.24399999999999999</v>
      </c>
      <c r="D24" s="209">
        <v>52.93</v>
      </c>
      <c r="E24" s="209">
        <v>691.15</v>
      </c>
      <c r="F24" s="209">
        <v>36582.660000000003</v>
      </c>
      <c r="G24" s="98" t="s">
        <v>240</v>
      </c>
      <c r="H24" s="99">
        <v>3087</v>
      </c>
      <c r="K24" s="167"/>
      <c r="L24" s="167"/>
    </row>
    <row r="25" spans="2:12" s="103" customFormat="1" ht="21" customHeight="1" thickBot="1" x14ac:dyDescent="0.35">
      <c r="B25" s="100" t="s">
        <v>242</v>
      </c>
      <c r="C25" s="275">
        <f>SUM(C11:C24)</f>
        <v>2855.6539999999995</v>
      </c>
      <c r="D25" s="210">
        <f>SUM(D11:D24)</f>
        <v>615142.45000000007</v>
      </c>
      <c r="E25" s="210">
        <f>F25/D25</f>
        <v>693.39194477636829</v>
      </c>
      <c r="F25" s="210">
        <f>SUM(F11:F24)</f>
        <v>426534819.71999997</v>
      </c>
      <c r="G25" s="101"/>
      <c r="H25" s="102"/>
      <c r="K25" s="1"/>
    </row>
    <row r="27" spans="2:12" x14ac:dyDescent="0.3">
      <c r="C27" s="276"/>
      <c r="D27" s="276"/>
      <c r="E27" s="276"/>
      <c r="F27" s="276"/>
    </row>
    <row r="28" spans="2:12" x14ac:dyDescent="0.3">
      <c r="C28" s="104"/>
      <c r="F28" s="104"/>
    </row>
    <row r="29" spans="2:12" x14ac:dyDescent="0.3">
      <c r="C29" s="177"/>
    </row>
    <row r="31" spans="2:12" x14ac:dyDescent="0.3">
      <c r="B31" s="105" t="s">
        <v>167</v>
      </c>
      <c r="C31" s="105"/>
      <c r="D31" s="105"/>
      <c r="E31" s="105"/>
      <c r="F31" s="105"/>
      <c r="G31" s="106" t="s">
        <v>41</v>
      </c>
      <c r="I31" s="105"/>
    </row>
    <row r="32" spans="2:12" x14ac:dyDescent="0.3">
      <c r="B32" s="105" t="s">
        <v>168</v>
      </c>
      <c r="C32" s="105"/>
      <c r="D32" s="105"/>
      <c r="E32" s="105"/>
      <c r="F32" s="105"/>
      <c r="G32" s="105"/>
      <c r="H32" s="105"/>
      <c r="I32" s="105"/>
    </row>
    <row r="36" spans="2:9" x14ac:dyDescent="0.3">
      <c r="B36" s="105" t="s">
        <v>169</v>
      </c>
      <c r="C36" s="105"/>
      <c r="D36" s="105"/>
      <c r="E36" s="105"/>
      <c r="F36" s="105"/>
      <c r="G36" s="106" t="s">
        <v>38</v>
      </c>
      <c r="I36" s="105"/>
    </row>
    <row r="37" spans="2:9" x14ac:dyDescent="0.3">
      <c r="B37" s="105" t="s">
        <v>168</v>
      </c>
      <c r="C37" s="105"/>
      <c r="D37" s="105"/>
      <c r="E37" s="105"/>
      <c r="F37" s="105"/>
      <c r="G37" s="107"/>
      <c r="I37" s="105"/>
    </row>
  </sheetData>
  <mergeCells count="3">
    <mergeCell ref="B7:H7"/>
    <mergeCell ref="B8:H8"/>
    <mergeCell ref="G10:H10"/>
  </mergeCells>
  <printOptions horizontalCentered="1"/>
  <pageMargins left="0.98425196850393704" right="0.39370078740157483" top="0.39370078740157483" bottom="0.39370078740157483" header="0" footer="0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3"/>
  <sheetViews>
    <sheetView topLeftCell="A41" workbookViewId="0">
      <selection activeCell="D21" activeCellId="1" sqref="B9:H9 D21"/>
    </sheetView>
  </sheetViews>
  <sheetFormatPr defaultColWidth="9" defaultRowHeight="15.6" x14ac:dyDescent="0.3"/>
  <cols>
    <col min="1" max="1" width="0.5" style="1" customWidth="1"/>
    <col min="2" max="2" width="5.3984375" style="1" customWidth="1"/>
    <col min="3" max="3" width="45.3984375" style="1" customWidth="1"/>
    <col min="4" max="4" width="9.8984375" style="1" customWidth="1"/>
    <col min="5" max="5" width="10.8984375" style="1" customWidth="1"/>
    <col min="6" max="6" width="9" style="3" customWidth="1"/>
    <col min="7" max="7" width="9" style="1" customWidth="1"/>
    <col min="8" max="16384" width="9" style="1"/>
  </cols>
  <sheetData>
    <row r="1" spans="2:10" x14ac:dyDescent="0.3">
      <c r="E1" s="289" t="s">
        <v>260</v>
      </c>
      <c r="F1" s="289"/>
      <c r="G1" s="289"/>
      <c r="H1" s="289"/>
      <c r="I1" s="289"/>
      <c r="J1" s="289"/>
    </row>
    <row r="2" spans="2:10" x14ac:dyDescent="0.3">
      <c r="E2" s="289" t="s">
        <v>261</v>
      </c>
      <c r="F2" s="289"/>
      <c r="G2" s="289"/>
      <c r="H2" s="289"/>
      <c r="I2" s="289"/>
      <c r="J2" s="289"/>
    </row>
    <row r="3" spans="2:10" x14ac:dyDescent="0.3">
      <c r="E3" s="289" t="s">
        <v>262</v>
      </c>
      <c r="F3" s="289"/>
      <c r="G3" s="289"/>
      <c r="H3" s="289"/>
      <c r="I3" s="289"/>
      <c r="J3" s="289"/>
    </row>
    <row r="4" spans="2:10" x14ac:dyDescent="0.3">
      <c r="E4" s="289" t="s">
        <v>330</v>
      </c>
      <c r="F4" s="289"/>
      <c r="G4" s="289"/>
      <c r="H4" s="289"/>
      <c r="I4" s="289"/>
      <c r="J4" s="289"/>
    </row>
    <row r="5" spans="2:10" s="4" customFormat="1" ht="13.2" x14ac:dyDescent="0.25">
      <c r="E5" s="289" t="s">
        <v>331</v>
      </c>
      <c r="F5" s="289"/>
      <c r="G5" s="289"/>
      <c r="H5" s="289"/>
      <c r="I5" s="289"/>
      <c r="J5" s="289"/>
    </row>
    <row r="6" spans="2:10" s="4" customFormat="1" ht="13.2" x14ac:dyDescent="0.25">
      <c r="E6" s="289" t="s">
        <v>261</v>
      </c>
      <c r="F6" s="289"/>
      <c r="G6" s="289"/>
      <c r="H6" s="289"/>
      <c r="I6" s="289"/>
      <c r="J6" s="289"/>
    </row>
    <row r="7" spans="2:10" s="4" customFormat="1" ht="13.2" x14ac:dyDescent="0.25">
      <c r="E7" s="289" t="s">
        <v>262</v>
      </c>
      <c r="F7" s="289"/>
      <c r="G7" s="289"/>
      <c r="H7" s="289"/>
      <c r="I7" s="289"/>
      <c r="J7" s="289"/>
    </row>
    <row r="8" spans="2:10" s="4" customFormat="1" ht="13.2" x14ac:dyDescent="0.25">
      <c r="E8" s="289" t="s">
        <v>263</v>
      </c>
      <c r="F8" s="289"/>
      <c r="G8" s="289"/>
      <c r="H8" s="289"/>
      <c r="I8" s="289"/>
      <c r="J8" s="289"/>
    </row>
    <row r="9" spans="2:10" s="11" customFormat="1" ht="10.199999999999999" x14ac:dyDescent="0.2">
      <c r="F9" s="12"/>
    </row>
    <row r="10" spans="2:10" s="11" customFormat="1" ht="10.199999999999999" x14ac:dyDescent="0.2">
      <c r="F10" s="12"/>
    </row>
    <row r="11" spans="2:10" s="11" customFormat="1" ht="10.199999999999999" x14ac:dyDescent="0.2">
      <c r="F11" s="12"/>
    </row>
    <row r="12" spans="2:10" s="10" customFormat="1" ht="13.8" x14ac:dyDescent="0.25">
      <c r="B12" s="293" t="s">
        <v>264</v>
      </c>
      <c r="C12" s="293"/>
      <c r="D12" s="293"/>
      <c r="E12" s="293"/>
      <c r="F12" s="293"/>
      <c r="G12" s="293"/>
      <c r="H12" s="293"/>
      <c r="I12" s="293"/>
      <c r="J12" s="293"/>
    </row>
    <row r="13" spans="2:10" s="10" customFormat="1" ht="13.8" x14ac:dyDescent="0.25">
      <c r="B13" s="294" t="s">
        <v>265</v>
      </c>
      <c r="C13" s="294"/>
      <c r="D13" s="294"/>
      <c r="E13" s="294"/>
      <c r="F13" s="294"/>
      <c r="G13" s="294"/>
      <c r="H13" s="294"/>
      <c r="I13" s="294"/>
      <c r="J13" s="294"/>
    </row>
    <row r="14" spans="2:10" s="10" customFormat="1" ht="13.8" x14ac:dyDescent="0.25">
      <c r="B14" s="295" t="s">
        <v>266</v>
      </c>
      <c r="C14" s="295"/>
      <c r="D14" s="295"/>
      <c r="E14" s="295"/>
      <c r="F14" s="295"/>
      <c r="G14" s="295"/>
      <c r="H14" s="295"/>
      <c r="I14" s="295"/>
      <c r="J14" s="295"/>
    </row>
    <row r="15" spans="2:10" s="10" customFormat="1" ht="13.8" x14ac:dyDescent="0.25">
      <c r="B15" s="295" t="s">
        <v>267</v>
      </c>
      <c r="C15" s="295"/>
      <c r="D15" s="295"/>
      <c r="E15" s="295"/>
      <c r="F15" s="295"/>
      <c r="G15" s="295"/>
      <c r="H15" s="295"/>
      <c r="I15" s="295"/>
      <c r="J15" s="295"/>
    </row>
    <row r="16" spans="2:10" s="10" customFormat="1" ht="5.0999999999999996" customHeight="1" x14ac:dyDescent="0.25">
      <c r="B16" s="194"/>
      <c r="C16" s="194"/>
      <c r="D16" s="194"/>
      <c r="E16" s="194"/>
      <c r="F16" s="194"/>
    </row>
    <row r="17" spans="2:10" ht="18.75" customHeight="1" x14ac:dyDescent="0.3">
      <c r="B17" s="296" t="s">
        <v>0</v>
      </c>
      <c r="C17" s="296" t="s">
        <v>1</v>
      </c>
      <c r="D17" s="297" t="s">
        <v>2</v>
      </c>
      <c r="E17" s="299" t="s">
        <v>258</v>
      </c>
      <c r="F17" s="290" t="s">
        <v>259</v>
      </c>
      <c r="G17" s="291"/>
      <c r="H17" s="291"/>
      <c r="I17" s="291"/>
      <c r="J17" s="292"/>
    </row>
    <row r="18" spans="2:10" ht="17.25" customHeight="1" x14ac:dyDescent="0.3">
      <c r="B18" s="296"/>
      <c r="C18" s="296"/>
      <c r="D18" s="298"/>
      <c r="E18" s="300"/>
      <c r="F18" s="112" t="s">
        <v>243</v>
      </c>
      <c r="G18" s="125" t="s">
        <v>244</v>
      </c>
      <c r="H18" s="112" t="s">
        <v>245</v>
      </c>
      <c r="I18" s="125" t="s">
        <v>246</v>
      </c>
      <c r="J18" s="125" t="s">
        <v>247</v>
      </c>
    </row>
    <row r="19" spans="2:10" x14ac:dyDescent="0.3">
      <c r="B19" s="110">
        <v>1</v>
      </c>
      <c r="C19" s="111">
        <v>2</v>
      </c>
      <c r="D19" s="111">
        <v>3</v>
      </c>
      <c r="E19" s="112">
        <v>4</v>
      </c>
      <c r="F19" s="112">
        <v>5</v>
      </c>
      <c r="G19" s="113">
        <v>6</v>
      </c>
      <c r="H19" s="112">
        <v>7</v>
      </c>
      <c r="I19" s="113">
        <v>8</v>
      </c>
      <c r="J19" s="113">
        <v>9</v>
      </c>
    </row>
    <row r="20" spans="2:10" ht="26.4" x14ac:dyDescent="0.3">
      <c r="B20" s="110" t="s">
        <v>3</v>
      </c>
      <c r="C20" s="140" t="s">
        <v>268</v>
      </c>
      <c r="D20" s="111" t="s">
        <v>4</v>
      </c>
      <c r="E20" s="129">
        <f>E22+E25+E33+E32+E36</f>
        <v>527684.57999999996</v>
      </c>
      <c r="F20" s="129">
        <f>F22+F25+F33+F32+F36</f>
        <v>97561.06</v>
      </c>
      <c r="G20" s="129">
        <f>G22+G25+G33+G32+G36</f>
        <v>101526.20999999999</v>
      </c>
      <c r="H20" s="129">
        <f>H22+H25+H33+H32+H36+0.01</f>
        <v>105587.21</v>
      </c>
      <c r="I20" s="129">
        <f>I22+I25+I33+I32+I36-0.01</f>
        <v>109810.69</v>
      </c>
      <c r="J20" s="129">
        <f>J22+J25+J33+J32+J36</f>
        <v>113199.41</v>
      </c>
    </row>
    <row r="21" spans="2:10" x14ac:dyDescent="0.3">
      <c r="B21" s="126"/>
      <c r="C21" s="127" t="s">
        <v>7</v>
      </c>
      <c r="D21" s="128"/>
      <c r="E21" s="130"/>
      <c r="F21" s="130"/>
      <c r="G21" s="131"/>
      <c r="H21" s="130"/>
      <c r="I21" s="131"/>
      <c r="J21" s="131"/>
    </row>
    <row r="22" spans="2:10" x14ac:dyDescent="0.3">
      <c r="B22" s="110">
        <v>1</v>
      </c>
      <c r="C22" s="140" t="s">
        <v>93</v>
      </c>
      <c r="D22" s="111" t="s">
        <v>4</v>
      </c>
      <c r="E22" s="129">
        <f t="shared" ref="E22:J22" si="0">SUM(E24:E24)</f>
        <v>327584.23</v>
      </c>
      <c r="F22" s="129">
        <f t="shared" si="0"/>
        <v>60606.8</v>
      </c>
      <c r="G22" s="129">
        <f t="shared" si="0"/>
        <v>63031.07</v>
      </c>
      <c r="H22" s="129">
        <f t="shared" si="0"/>
        <v>65552.31</v>
      </c>
      <c r="I22" s="129">
        <f t="shared" si="0"/>
        <v>68174.41</v>
      </c>
      <c r="J22" s="129">
        <f t="shared" si="0"/>
        <v>70219.64</v>
      </c>
    </row>
    <row r="23" spans="2:10" x14ac:dyDescent="0.3">
      <c r="B23" s="126"/>
      <c r="C23" s="127" t="s">
        <v>94</v>
      </c>
      <c r="D23" s="128"/>
      <c r="E23" s="130"/>
      <c r="F23" s="130"/>
      <c r="G23" s="131"/>
      <c r="H23" s="130"/>
      <c r="I23" s="131"/>
      <c r="J23" s="131"/>
    </row>
    <row r="24" spans="2:10" x14ac:dyDescent="0.3">
      <c r="B24" s="126" t="s">
        <v>5</v>
      </c>
      <c r="C24" s="127" t="s">
        <v>95</v>
      </c>
      <c r="D24" s="128" t="s">
        <v>4</v>
      </c>
      <c r="E24" s="130">
        <f>F24+G24+H24+I24+J24</f>
        <v>327584.23</v>
      </c>
      <c r="F24" s="132">
        <v>60606.8</v>
      </c>
      <c r="G24" s="131">
        <v>63031.07</v>
      </c>
      <c r="H24" s="131">
        <v>65552.31</v>
      </c>
      <c r="I24" s="131">
        <v>68174.41</v>
      </c>
      <c r="J24" s="131">
        <v>70219.64</v>
      </c>
    </row>
    <row r="25" spans="2:10" x14ac:dyDescent="0.3">
      <c r="B25" s="110">
        <v>2</v>
      </c>
      <c r="C25" s="140" t="s">
        <v>6</v>
      </c>
      <c r="D25" s="111" t="s">
        <v>4</v>
      </c>
      <c r="E25" s="129">
        <f>E27+E30+E31+0.01</f>
        <v>36399.86</v>
      </c>
      <c r="F25" s="129">
        <f>F27+F30+F31</f>
        <v>6667.81</v>
      </c>
      <c r="G25" s="129">
        <f>G27+G30+G31</f>
        <v>6997.2300000000005</v>
      </c>
      <c r="H25" s="129">
        <f>H27+H30+H31</f>
        <v>7277.07</v>
      </c>
      <c r="I25" s="129">
        <f>I27+I30+I31</f>
        <v>7568.15</v>
      </c>
      <c r="J25" s="129">
        <f>J27+J30+J31</f>
        <v>7889.59</v>
      </c>
    </row>
    <row r="26" spans="2:10" x14ac:dyDescent="0.3">
      <c r="B26" s="126"/>
      <c r="C26" s="127" t="s">
        <v>7</v>
      </c>
      <c r="D26" s="128"/>
      <c r="E26" s="130"/>
      <c r="F26" s="130"/>
      <c r="G26" s="131"/>
      <c r="H26" s="130"/>
      <c r="I26" s="131"/>
      <c r="J26" s="131"/>
    </row>
    <row r="27" spans="2:10" x14ac:dyDescent="0.3">
      <c r="B27" s="126" t="s">
        <v>8</v>
      </c>
      <c r="C27" s="127" t="s">
        <v>100</v>
      </c>
      <c r="D27" s="128" t="s">
        <v>4</v>
      </c>
      <c r="E27" s="130">
        <f>F27+G27+H27+I27+J27</f>
        <v>32600.660000000003</v>
      </c>
      <c r="F27" s="130">
        <v>6031.49</v>
      </c>
      <c r="G27" s="131">
        <v>6272.75</v>
      </c>
      <c r="H27" s="131">
        <v>6523.66</v>
      </c>
      <c r="I27" s="131">
        <v>6784.61</v>
      </c>
      <c r="J27" s="131">
        <v>6988.15</v>
      </c>
    </row>
    <row r="28" spans="2:10" x14ac:dyDescent="0.3">
      <c r="B28" s="133"/>
      <c r="C28" s="134" t="s">
        <v>10</v>
      </c>
      <c r="D28" s="135" t="s">
        <v>11</v>
      </c>
      <c r="E28" s="136">
        <v>5.14</v>
      </c>
      <c r="F28" s="136">
        <v>5.14</v>
      </c>
      <c r="G28" s="137">
        <v>5.14</v>
      </c>
      <c r="H28" s="136">
        <v>5.14</v>
      </c>
      <c r="I28" s="137">
        <v>5.14</v>
      </c>
      <c r="J28" s="137">
        <v>5.14</v>
      </c>
    </row>
    <row r="29" spans="2:10" x14ac:dyDescent="0.3">
      <c r="B29" s="133"/>
      <c r="C29" s="134" t="s">
        <v>248</v>
      </c>
      <c r="D29" s="135" t="s">
        <v>9</v>
      </c>
      <c r="E29" s="145">
        <f>E27/5.14/12/5*1000</f>
        <v>105709.0142671855</v>
      </c>
      <c r="F29" s="145">
        <f>F27/F28*1000/12</f>
        <v>97786.802853437082</v>
      </c>
      <c r="G29" s="145">
        <f>G27/G28*1000/12</f>
        <v>101698.28145265889</v>
      </c>
      <c r="H29" s="145">
        <f>H27/H28*1000/12</f>
        <v>105766.21271076523</v>
      </c>
      <c r="I29" s="145">
        <f>I27/I28*1000/12</f>
        <v>109996.91958495461</v>
      </c>
      <c r="J29" s="145">
        <f>J27/J28*1000/12</f>
        <v>113296.85473411153</v>
      </c>
    </row>
    <row r="30" spans="2:10" x14ac:dyDescent="0.3">
      <c r="B30" s="126" t="s">
        <v>12</v>
      </c>
      <c r="C30" s="127" t="s">
        <v>249</v>
      </c>
      <c r="D30" s="128" t="s">
        <v>4</v>
      </c>
      <c r="E30" s="130">
        <f>F30+G30+H30+I30+J30</f>
        <v>2881.49</v>
      </c>
      <c r="F30" s="130">
        <v>515.69000000000005</v>
      </c>
      <c r="G30" s="131">
        <v>536.29999999999995</v>
      </c>
      <c r="H30" s="131">
        <v>557.70000000000005</v>
      </c>
      <c r="I30" s="131">
        <v>580</v>
      </c>
      <c r="J30" s="131">
        <v>691.8</v>
      </c>
    </row>
    <row r="31" spans="2:10" x14ac:dyDescent="0.3">
      <c r="B31" s="126" t="s">
        <v>250</v>
      </c>
      <c r="C31" s="127" t="s">
        <v>251</v>
      </c>
      <c r="D31" s="128" t="s">
        <v>4</v>
      </c>
      <c r="E31" s="130">
        <f>F31+G31+H31+I31+J31</f>
        <v>917.69999999999993</v>
      </c>
      <c r="F31" s="130">
        <v>120.63</v>
      </c>
      <c r="G31" s="131">
        <v>188.18</v>
      </c>
      <c r="H31" s="131">
        <v>195.71</v>
      </c>
      <c r="I31" s="131">
        <v>203.54</v>
      </c>
      <c r="J31" s="131">
        <v>209.64</v>
      </c>
    </row>
    <row r="32" spans="2:10" x14ac:dyDescent="0.3">
      <c r="B32" s="110">
        <v>3</v>
      </c>
      <c r="C32" s="140" t="s">
        <v>269</v>
      </c>
      <c r="D32" s="111" t="s">
        <v>4</v>
      </c>
      <c r="E32" s="129">
        <f>F32+G32+H32+I32+J32-0.01</f>
        <v>38799.89</v>
      </c>
      <c r="F32" s="138">
        <v>7178.42</v>
      </c>
      <c r="G32" s="138">
        <v>7465.56</v>
      </c>
      <c r="H32" s="138">
        <v>7764.18</v>
      </c>
      <c r="I32" s="138">
        <v>8074.75</v>
      </c>
      <c r="J32" s="138">
        <v>8316.99</v>
      </c>
    </row>
    <row r="33" spans="2:10" x14ac:dyDescent="0.3">
      <c r="B33" s="110">
        <v>4</v>
      </c>
      <c r="C33" s="140" t="s">
        <v>102</v>
      </c>
      <c r="D33" s="111" t="s">
        <v>4</v>
      </c>
      <c r="E33" s="139">
        <f t="shared" ref="E33:J33" si="1">SUM(E35:E35)</f>
        <v>122582.43</v>
      </c>
      <c r="F33" s="139">
        <f t="shared" si="1"/>
        <v>22679.14</v>
      </c>
      <c r="G33" s="139">
        <f t="shared" si="1"/>
        <v>23586.31</v>
      </c>
      <c r="H33" s="139">
        <f t="shared" si="1"/>
        <v>24529.759999999998</v>
      </c>
      <c r="I33" s="139">
        <f t="shared" si="1"/>
        <v>25510.95</v>
      </c>
      <c r="J33" s="139">
        <f t="shared" si="1"/>
        <v>26276.28</v>
      </c>
    </row>
    <row r="34" spans="2:10" x14ac:dyDescent="0.3">
      <c r="B34" s="126"/>
      <c r="C34" s="127" t="s">
        <v>7</v>
      </c>
      <c r="D34" s="128"/>
      <c r="E34" s="130"/>
      <c r="F34" s="130"/>
      <c r="G34" s="131"/>
      <c r="H34" s="130"/>
      <c r="I34" s="131"/>
      <c r="J34" s="131"/>
    </row>
    <row r="35" spans="2:10" x14ac:dyDescent="0.3">
      <c r="B35" s="126" t="s">
        <v>14</v>
      </c>
      <c r="C35" s="127" t="s">
        <v>253</v>
      </c>
      <c r="D35" s="128" t="s">
        <v>4</v>
      </c>
      <c r="E35" s="130">
        <f>F35+G35+H35+I35+J35-0.01</f>
        <v>122582.43</v>
      </c>
      <c r="F35" s="130">
        <v>22679.14</v>
      </c>
      <c r="G35" s="131">
        <v>23586.31</v>
      </c>
      <c r="H35" s="131">
        <v>24529.759999999998</v>
      </c>
      <c r="I35" s="131">
        <v>25510.95</v>
      </c>
      <c r="J35" s="131">
        <v>26276.28</v>
      </c>
    </row>
    <row r="36" spans="2:10" x14ac:dyDescent="0.3">
      <c r="B36" s="110">
        <v>5</v>
      </c>
      <c r="C36" s="140" t="s">
        <v>124</v>
      </c>
      <c r="D36" s="111" t="s">
        <v>4</v>
      </c>
      <c r="E36" s="129">
        <f t="shared" ref="E36:J36" si="2">SUM(E38:E39)</f>
        <v>2318.17</v>
      </c>
      <c r="F36" s="129">
        <f t="shared" si="2"/>
        <v>428.89</v>
      </c>
      <c r="G36" s="129">
        <f t="shared" si="2"/>
        <v>446.04</v>
      </c>
      <c r="H36" s="129">
        <f t="shared" si="2"/>
        <v>463.88</v>
      </c>
      <c r="I36" s="129">
        <f t="shared" si="2"/>
        <v>482.44</v>
      </c>
      <c r="J36" s="129">
        <f t="shared" si="2"/>
        <v>496.91</v>
      </c>
    </row>
    <row r="37" spans="2:10" x14ac:dyDescent="0.3">
      <c r="B37" s="126"/>
      <c r="C37" s="127" t="s">
        <v>7</v>
      </c>
      <c r="D37" s="128"/>
      <c r="E37" s="130"/>
      <c r="F37" s="130"/>
      <c r="G37" s="131"/>
      <c r="H37" s="130"/>
      <c r="I37" s="131"/>
      <c r="J37" s="131"/>
    </row>
    <row r="38" spans="2:10" x14ac:dyDescent="0.3">
      <c r="B38" s="126" t="s">
        <v>15</v>
      </c>
      <c r="C38" s="127" t="s">
        <v>254</v>
      </c>
      <c r="D38" s="128" t="s">
        <v>4</v>
      </c>
      <c r="E38" s="130">
        <f>F38+G38+H38+I38+J38+0.01</f>
        <v>2318.17</v>
      </c>
      <c r="F38" s="130">
        <v>428.89</v>
      </c>
      <c r="G38" s="131">
        <v>446.04</v>
      </c>
      <c r="H38" s="131">
        <v>463.88</v>
      </c>
      <c r="I38" s="131">
        <v>482.44</v>
      </c>
      <c r="J38" s="131">
        <v>496.91</v>
      </c>
    </row>
    <row r="39" spans="2:10" x14ac:dyDescent="0.3">
      <c r="B39" s="126" t="s">
        <v>252</v>
      </c>
      <c r="C39" s="127" t="s">
        <v>255</v>
      </c>
      <c r="D39" s="128" t="s">
        <v>4</v>
      </c>
      <c r="E39" s="130">
        <f>F39+G39+H39+I39+J39</f>
        <v>0</v>
      </c>
      <c r="F39" s="130">
        <v>0</v>
      </c>
      <c r="G39" s="131">
        <v>0</v>
      </c>
      <c r="H39" s="131">
        <v>0</v>
      </c>
      <c r="I39" s="131">
        <v>0</v>
      </c>
      <c r="J39" s="131">
        <v>0</v>
      </c>
    </row>
    <row r="40" spans="2:10" x14ac:dyDescent="0.3">
      <c r="B40" s="110" t="s">
        <v>16</v>
      </c>
      <c r="C40" s="140" t="s">
        <v>17</v>
      </c>
      <c r="D40" s="111" t="s">
        <v>4</v>
      </c>
      <c r="E40" s="129">
        <f>SUM(E42:E44)+0.01</f>
        <v>1449770.9700000002</v>
      </c>
      <c r="F40" s="129">
        <f>SUM(F42:F44)</f>
        <v>268224.08</v>
      </c>
      <c r="G40" s="129">
        <f>SUM(G42:G44)</f>
        <v>278953.04000000004</v>
      </c>
      <c r="H40" s="129">
        <f>SUM(H42:H44)</f>
        <v>290111.16000000003</v>
      </c>
      <c r="I40" s="129">
        <f>SUM(I42:I44)</f>
        <v>301715.61</v>
      </c>
      <c r="J40" s="129">
        <f>SUM(J42:J44)</f>
        <v>310767.08</v>
      </c>
    </row>
    <row r="41" spans="2:10" x14ac:dyDescent="0.3">
      <c r="B41" s="126"/>
      <c r="C41" s="127" t="s">
        <v>7</v>
      </c>
      <c r="D41" s="128"/>
      <c r="E41" s="130"/>
      <c r="F41" s="130"/>
      <c r="G41" s="131"/>
      <c r="H41" s="130"/>
      <c r="I41" s="131"/>
      <c r="J41" s="131"/>
    </row>
    <row r="42" spans="2:10" x14ac:dyDescent="0.3">
      <c r="B42" s="110">
        <v>6</v>
      </c>
      <c r="C42" s="140" t="s">
        <v>18</v>
      </c>
      <c r="D42" s="111" t="s">
        <v>4</v>
      </c>
      <c r="E42" s="129">
        <f>F42+G42+H42+I42+J42</f>
        <v>1088255.4200000002</v>
      </c>
      <c r="F42" s="139">
        <v>201339.6</v>
      </c>
      <c r="G42" s="144">
        <v>209393.18</v>
      </c>
      <c r="H42" s="144">
        <v>217768.91</v>
      </c>
      <c r="I42" s="144">
        <v>226479.67</v>
      </c>
      <c r="J42" s="144">
        <v>233274.06</v>
      </c>
    </row>
    <row r="43" spans="2:10" x14ac:dyDescent="0.3">
      <c r="B43" s="110">
        <v>7</v>
      </c>
      <c r="C43" s="140" t="s">
        <v>19</v>
      </c>
      <c r="D43" s="111" t="s">
        <v>4</v>
      </c>
      <c r="E43" s="129">
        <f>F43+G43+H43+I43+J43</f>
        <v>349934.20999999996</v>
      </c>
      <c r="F43" s="139">
        <v>64741.8</v>
      </c>
      <c r="G43" s="144">
        <v>67331.47</v>
      </c>
      <c r="H43" s="144">
        <v>70024.73</v>
      </c>
      <c r="I43" s="144">
        <v>72825.72</v>
      </c>
      <c r="J43" s="144">
        <v>75010.490000000005</v>
      </c>
    </row>
    <row r="44" spans="2:10" x14ac:dyDescent="0.3">
      <c r="B44" s="110">
        <v>8</v>
      </c>
      <c r="C44" s="140" t="s">
        <v>22</v>
      </c>
      <c r="D44" s="111" t="s">
        <v>4</v>
      </c>
      <c r="E44" s="129">
        <f>F44+G44+H44+I44+J44-0.01</f>
        <v>11581.33</v>
      </c>
      <c r="F44" s="129">
        <v>2142.6799999999998</v>
      </c>
      <c r="G44" s="144">
        <v>2228.39</v>
      </c>
      <c r="H44" s="144">
        <v>2317.52</v>
      </c>
      <c r="I44" s="144">
        <v>2410.2199999999998</v>
      </c>
      <c r="J44" s="144">
        <v>2482.5300000000002</v>
      </c>
    </row>
    <row r="45" spans="2:10" x14ac:dyDescent="0.3">
      <c r="B45" s="110" t="s">
        <v>23</v>
      </c>
      <c r="C45" s="140" t="s">
        <v>24</v>
      </c>
      <c r="D45" s="128" t="s">
        <v>4</v>
      </c>
      <c r="E45" s="129">
        <f t="shared" ref="E45:J45" si="3">E20+E40</f>
        <v>1977455.5500000003</v>
      </c>
      <c r="F45" s="129">
        <f t="shared" si="3"/>
        <v>365785.14</v>
      </c>
      <c r="G45" s="129">
        <f t="shared" si="3"/>
        <v>380479.25</v>
      </c>
      <c r="H45" s="129">
        <f t="shared" si="3"/>
        <v>395698.37000000005</v>
      </c>
      <c r="I45" s="129">
        <f t="shared" si="3"/>
        <v>411526.3</v>
      </c>
      <c r="J45" s="129">
        <f t="shared" si="3"/>
        <v>423966.49</v>
      </c>
    </row>
    <row r="46" spans="2:10" x14ac:dyDescent="0.3">
      <c r="B46" s="110" t="s">
        <v>25</v>
      </c>
      <c r="C46" s="140" t="s">
        <v>26</v>
      </c>
      <c r="D46" s="141" t="s">
        <v>4</v>
      </c>
      <c r="E46" s="129">
        <f>F46+G46+H46+I46+J46</f>
        <v>20941.077999999998</v>
      </c>
      <c r="F46" s="129">
        <v>4154.6400000000003</v>
      </c>
      <c r="G46" s="129">
        <v>5033.75</v>
      </c>
      <c r="H46" s="129">
        <v>5478.3</v>
      </c>
      <c r="I46" s="129">
        <v>3258.3139999999999</v>
      </c>
      <c r="J46" s="129">
        <v>3016.0740000000001</v>
      </c>
    </row>
    <row r="47" spans="2:10" x14ac:dyDescent="0.3">
      <c r="B47" s="110" t="s">
        <v>27</v>
      </c>
      <c r="C47" s="140" t="s">
        <v>270</v>
      </c>
      <c r="D47" s="141" t="s">
        <v>4</v>
      </c>
      <c r="E47" s="129">
        <f>F47</f>
        <v>420.27</v>
      </c>
      <c r="F47" s="129">
        <v>420.27</v>
      </c>
      <c r="G47" s="130"/>
      <c r="H47" s="130"/>
      <c r="I47" s="130"/>
      <c r="J47" s="130"/>
    </row>
    <row r="48" spans="2:10" ht="26.4" x14ac:dyDescent="0.3">
      <c r="B48" s="110"/>
      <c r="C48" s="140" t="s">
        <v>332</v>
      </c>
      <c r="D48" s="141" t="s">
        <v>4</v>
      </c>
      <c r="E48" s="129">
        <f>G48+H48</f>
        <v>19536.71</v>
      </c>
      <c r="F48" s="129"/>
      <c r="G48" s="129">
        <v>12850.43</v>
      </c>
      <c r="H48" s="129">
        <v>6686.28</v>
      </c>
      <c r="I48" s="130"/>
      <c r="J48" s="130"/>
    </row>
    <row r="49" spans="2:10" x14ac:dyDescent="0.3">
      <c r="B49" s="110" t="s">
        <v>29</v>
      </c>
      <c r="C49" s="140" t="s">
        <v>28</v>
      </c>
      <c r="D49" s="111" t="s">
        <v>4</v>
      </c>
      <c r="E49" s="129">
        <f>SUM(E45:E46)-E47-E48-0.03</f>
        <v>1978439.6180000002</v>
      </c>
      <c r="F49" s="129">
        <f>SUM(F45:F46)-F47</f>
        <v>369519.51</v>
      </c>
      <c r="G49" s="129">
        <f>SUM(G45:G46)-G47-G48</f>
        <v>372662.57</v>
      </c>
      <c r="H49" s="129">
        <f>SUM(H45:H46)-H47-H48-0.01</f>
        <v>394490.38</v>
      </c>
      <c r="I49" s="129">
        <f>SUM(I45:I46)-I47</f>
        <v>414784.614</v>
      </c>
      <c r="J49" s="129">
        <f>SUM(J45:J46)-J47</f>
        <v>426982.56400000001</v>
      </c>
    </row>
    <row r="50" spans="2:10" ht="17.25" customHeight="1" x14ac:dyDescent="0.3">
      <c r="B50" s="110" t="s">
        <v>30</v>
      </c>
      <c r="C50" s="140" t="s">
        <v>256</v>
      </c>
      <c r="D50" s="143" t="s">
        <v>271</v>
      </c>
      <c r="E50" s="129">
        <f>F50+G50+H50+I50+J50</f>
        <v>2862544.6999999997</v>
      </c>
      <c r="F50" s="129">
        <v>572508.93999999994</v>
      </c>
      <c r="G50" s="129">
        <v>572508.93999999994</v>
      </c>
      <c r="H50" s="129">
        <v>572508.93999999994</v>
      </c>
      <c r="I50" s="129">
        <v>572508.93999999994</v>
      </c>
      <c r="J50" s="129">
        <v>572508.93999999994</v>
      </c>
    </row>
    <row r="51" spans="2:10" ht="26.4" x14ac:dyDescent="0.3">
      <c r="B51" s="110" t="s">
        <v>257</v>
      </c>
      <c r="C51" s="142" t="s">
        <v>31</v>
      </c>
      <c r="D51" s="111" t="s">
        <v>272</v>
      </c>
      <c r="E51" s="139">
        <f>E49/E50*1000</f>
        <v>691.14715239206578</v>
      </c>
      <c r="F51" s="139">
        <f>ROUND(F49/F50*1000,2)</f>
        <v>645.44000000000005</v>
      </c>
      <c r="G51" s="139">
        <f>ROUND(G49/G50*1000,2)</f>
        <v>650.92999999999995</v>
      </c>
      <c r="H51" s="139">
        <f>ROUND(H49/H50*1000,2)</f>
        <v>689.06</v>
      </c>
      <c r="I51" s="139">
        <f>ROUND(I49/I50*1000,2)</f>
        <v>724.5</v>
      </c>
      <c r="J51" s="139">
        <f>ROUND(J49/J50*1000,2)</f>
        <v>745.81</v>
      </c>
    </row>
    <row r="52" spans="2:10" x14ac:dyDescent="0.3">
      <c r="B52" s="109"/>
      <c r="C52" s="109"/>
      <c r="D52" s="109"/>
      <c r="E52" s="109"/>
      <c r="F52" s="7"/>
      <c r="G52" s="109"/>
      <c r="H52" s="109"/>
      <c r="I52" s="109"/>
      <c r="J52" s="109"/>
    </row>
    <row r="53" spans="2:10" x14ac:dyDescent="0.3">
      <c r="E53" s="3"/>
      <c r="G53" s="3"/>
      <c r="H53" s="3"/>
      <c r="I53" s="3"/>
      <c r="J53" s="3"/>
    </row>
  </sheetData>
  <mergeCells count="17">
    <mergeCell ref="E6:J6"/>
    <mergeCell ref="E7:J7"/>
    <mergeCell ref="E8:J8"/>
    <mergeCell ref="F17:J17"/>
    <mergeCell ref="B12:J12"/>
    <mergeCell ref="B13:J13"/>
    <mergeCell ref="B14:J14"/>
    <mergeCell ref="B15:J15"/>
    <mergeCell ref="B17:B18"/>
    <mergeCell ref="C17:C18"/>
    <mergeCell ref="D17:D18"/>
    <mergeCell ref="E17:E18"/>
    <mergeCell ref="E1:J1"/>
    <mergeCell ref="E2:J2"/>
    <mergeCell ref="E3:J3"/>
    <mergeCell ref="E4:J4"/>
    <mergeCell ref="E5:J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71"/>
  <sheetViews>
    <sheetView workbookViewId="0">
      <selection activeCell="D21" activeCellId="1" sqref="B9:H9 D21"/>
    </sheetView>
  </sheetViews>
  <sheetFormatPr defaultColWidth="8" defaultRowHeight="15.6" outlineLevelRow="1" x14ac:dyDescent="0.3"/>
  <cols>
    <col min="1" max="1" width="8.69921875" style="14" customWidth="1"/>
    <col min="2" max="4" width="14.8984375" style="14" customWidth="1"/>
    <col min="5" max="5" width="6.09765625" style="14" customWidth="1"/>
    <col min="6" max="6" width="3.5" style="14" customWidth="1"/>
    <col min="7" max="7" width="10.5" style="14" customWidth="1"/>
    <col min="8" max="8" width="6.09765625" style="14" customWidth="1"/>
    <col min="9" max="9" width="3.5" style="14" customWidth="1"/>
    <col min="10" max="10" width="10.5" style="14" customWidth="1"/>
    <col min="11" max="11" width="2.59765625" style="14" customWidth="1"/>
    <col min="12" max="12" width="12.19921875" style="14" customWidth="1"/>
    <col min="13" max="13" width="2.59765625" style="14" customWidth="1"/>
    <col min="14" max="14" width="12.19921875" style="14" customWidth="1"/>
    <col min="257" max="257" width="8.69921875" customWidth="1"/>
    <col min="258" max="260" width="14.8984375" customWidth="1"/>
    <col min="261" max="261" width="6.09765625" customWidth="1"/>
    <col min="262" max="262" width="3.5" customWidth="1"/>
    <col min="263" max="263" width="10.5" customWidth="1"/>
    <col min="264" max="264" width="6.09765625" customWidth="1"/>
    <col min="265" max="265" width="3.5" customWidth="1"/>
    <col min="266" max="266" width="10.5" customWidth="1"/>
    <col min="267" max="267" width="2.59765625" customWidth="1"/>
    <col min="268" max="268" width="12.19921875" customWidth="1"/>
    <col min="269" max="269" width="2.59765625" customWidth="1"/>
    <col min="270" max="270" width="12.19921875" customWidth="1"/>
    <col min="513" max="513" width="8.69921875" customWidth="1"/>
    <col min="514" max="516" width="14.8984375" customWidth="1"/>
    <col min="517" max="517" width="6.09765625" customWidth="1"/>
    <col min="518" max="518" width="3.5" customWidth="1"/>
    <col min="519" max="519" width="10.5" customWidth="1"/>
    <col min="520" max="520" width="6.09765625" customWidth="1"/>
    <col min="521" max="521" width="3.5" customWidth="1"/>
    <col min="522" max="522" width="10.5" customWidth="1"/>
    <col min="523" max="523" width="2.59765625" customWidth="1"/>
    <col min="524" max="524" width="12.19921875" customWidth="1"/>
    <col min="525" max="525" width="2.59765625" customWidth="1"/>
    <col min="526" max="526" width="12.19921875" customWidth="1"/>
    <col min="769" max="769" width="8.69921875" customWidth="1"/>
    <col min="770" max="772" width="14.8984375" customWidth="1"/>
    <col min="773" max="773" width="6.09765625" customWidth="1"/>
    <col min="774" max="774" width="3.5" customWidth="1"/>
    <col min="775" max="775" width="10.5" customWidth="1"/>
    <col min="776" max="776" width="6.09765625" customWidth="1"/>
    <col min="777" max="777" width="3.5" customWidth="1"/>
    <col min="778" max="778" width="10.5" customWidth="1"/>
    <col min="779" max="779" width="2.59765625" customWidth="1"/>
    <col min="780" max="780" width="12.19921875" customWidth="1"/>
    <col min="781" max="781" width="2.59765625" customWidth="1"/>
    <col min="782" max="782" width="12.19921875" customWidth="1"/>
    <col min="1025" max="1025" width="8.69921875" customWidth="1"/>
    <col min="1026" max="1028" width="14.8984375" customWidth="1"/>
    <col min="1029" max="1029" width="6.09765625" customWidth="1"/>
    <col min="1030" max="1030" width="3.5" customWidth="1"/>
    <col min="1031" max="1031" width="10.5" customWidth="1"/>
    <col min="1032" max="1032" width="6.09765625" customWidth="1"/>
    <col min="1033" max="1033" width="3.5" customWidth="1"/>
    <col min="1034" max="1034" width="10.5" customWidth="1"/>
    <col min="1035" max="1035" width="2.59765625" customWidth="1"/>
    <col min="1036" max="1036" width="12.19921875" customWidth="1"/>
    <col min="1037" max="1037" width="2.59765625" customWidth="1"/>
    <col min="1038" max="1038" width="12.19921875" customWidth="1"/>
    <col min="1281" max="1281" width="8.69921875" customWidth="1"/>
    <col min="1282" max="1284" width="14.8984375" customWidth="1"/>
    <col min="1285" max="1285" width="6.09765625" customWidth="1"/>
    <col min="1286" max="1286" width="3.5" customWidth="1"/>
    <col min="1287" max="1287" width="10.5" customWidth="1"/>
    <col min="1288" max="1288" width="6.09765625" customWidth="1"/>
    <col min="1289" max="1289" width="3.5" customWidth="1"/>
    <col min="1290" max="1290" width="10.5" customWidth="1"/>
    <col min="1291" max="1291" width="2.59765625" customWidth="1"/>
    <col min="1292" max="1292" width="12.19921875" customWidth="1"/>
    <col min="1293" max="1293" width="2.59765625" customWidth="1"/>
    <col min="1294" max="1294" width="12.19921875" customWidth="1"/>
    <col min="1537" max="1537" width="8.69921875" customWidth="1"/>
    <col min="1538" max="1540" width="14.8984375" customWidth="1"/>
    <col min="1541" max="1541" width="6.09765625" customWidth="1"/>
    <col min="1542" max="1542" width="3.5" customWidth="1"/>
    <col min="1543" max="1543" width="10.5" customWidth="1"/>
    <col min="1544" max="1544" width="6.09765625" customWidth="1"/>
    <col min="1545" max="1545" width="3.5" customWidth="1"/>
    <col min="1546" max="1546" width="10.5" customWidth="1"/>
    <col min="1547" max="1547" width="2.59765625" customWidth="1"/>
    <col min="1548" max="1548" width="12.19921875" customWidth="1"/>
    <col min="1549" max="1549" width="2.59765625" customWidth="1"/>
    <col min="1550" max="1550" width="12.19921875" customWidth="1"/>
    <col min="1793" max="1793" width="8.69921875" customWidth="1"/>
    <col min="1794" max="1796" width="14.8984375" customWidth="1"/>
    <col min="1797" max="1797" width="6.09765625" customWidth="1"/>
    <col min="1798" max="1798" width="3.5" customWidth="1"/>
    <col min="1799" max="1799" width="10.5" customWidth="1"/>
    <col min="1800" max="1800" width="6.09765625" customWidth="1"/>
    <col min="1801" max="1801" width="3.5" customWidth="1"/>
    <col min="1802" max="1802" width="10.5" customWidth="1"/>
    <col min="1803" max="1803" width="2.59765625" customWidth="1"/>
    <col min="1804" max="1804" width="12.19921875" customWidth="1"/>
    <col min="1805" max="1805" width="2.59765625" customWidth="1"/>
    <col min="1806" max="1806" width="12.19921875" customWidth="1"/>
    <col min="2049" max="2049" width="8.69921875" customWidth="1"/>
    <col min="2050" max="2052" width="14.8984375" customWidth="1"/>
    <col min="2053" max="2053" width="6.09765625" customWidth="1"/>
    <col min="2054" max="2054" width="3.5" customWidth="1"/>
    <col min="2055" max="2055" width="10.5" customWidth="1"/>
    <col min="2056" max="2056" width="6.09765625" customWidth="1"/>
    <col min="2057" max="2057" width="3.5" customWidth="1"/>
    <col min="2058" max="2058" width="10.5" customWidth="1"/>
    <col min="2059" max="2059" width="2.59765625" customWidth="1"/>
    <col min="2060" max="2060" width="12.19921875" customWidth="1"/>
    <col min="2061" max="2061" width="2.59765625" customWidth="1"/>
    <col min="2062" max="2062" width="12.19921875" customWidth="1"/>
    <col min="2305" max="2305" width="8.69921875" customWidth="1"/>
    <col min="2306" max="2308" width="14.8984375" customWidth="1"/>
    <col min="2309" max="2309" width="6.09765625" customWidth="1"/>
    <col min="2310" max="2310" width="3.5" customWidth="1"/>
    <col min="2311" max="2311" width="10.5" customWidth="1"/>
    <col min="2312" max="2312" width="6.09765625" customWidth="1"/>
    <col min="2313" max="2313" width="3.5" customWidth="1"/>
    <col min="2314" max="2314" width="10.5" customWidth="1"/>
    <col min="2315" max="2315" width="2.59765625" customWidth="1"/>
    <col min="2316" max="2316" width="12.19921875" customWidth="1"/>
    <col min="2317" max="2317" width="2.59765625" customWidth="1"/>
    <col min="2318" max="2318" width="12.19921875" customWidth="1"/>
    <col min="2561" max="2561" width="8.69921875" customWidth="1"/>
    <col min="2562" max="2564" width="14.8984375" customWidth="1"/>
    <col min="2565" max="2565" width="6.09765625" customWidth="1"/>
    <col min="2566" max="2566" width="3.5" customWidth="1"/>
    <col min="2567" max="2567" width="10.5" customWidth="1"/>
    <col min="2568" max="2568" width="6.09765625" customWidth="1"/>
    <col min="2569" max="2569" width="3.5" customWidth="1"/>
    <col min="2570" max="2570" width="10.5" customWidth="1"/>
    <col min="2571" max="2571" width="2.59765625" customWidth="1"/>
    <col min="2572" max="2572" width="12.19921875" customWidth="1"/>
    <col min="2573" max="2573" width="2.59765625" customWidth="1"/>
    <col min="2574" max="2574" width="12.19921875" customWidth="1"/>
    <col min="2817" max="2817" width="8.69921875" customWidth="1"/>
    <col min="2818" max="2820" width="14.8984375" customWidth="1"/>
    <col min="2821" max="2821" width="6.09765625" customWidth="1"/>
    <col min="2822" max="2822" width="3.5" customWidth="1"/>
    <col min="2823" max="2823" width="10.5" customWidth="1"/>
    <col min="2824" max="2824" width="6.09765625" customWidth="1"/>
    <col min="2825" max="2825" width="3.5" customWidth="1"/>
    <col min="2826" max="2826" width="10.5" customWidth="1"/>
    <col min="2827" max="2827" width="2.59765625" customWidth="1"/>
    <col min="2828" max="2828" width="12.19921875" customWidth="1"/>
    <col min="2829" max="2829" width="2.59765625" customWidth="1"/>
    <col min="2830" max="2830" width="12.19921875" customWidth="1"/>
    <col min="3073" max="3073" width="8.69921875" customWidth="1"/>
    <col min="3074" max="3076" width="14.8984375" customWidth="1"/>
    <col min="3077" max="3077" width="6.09765625" customWidth="1"/>
    <col min="3078" max="3078" width="3.5" customWidth="1"/>
    <col min="3079" max="3079" width="10.5" customWidth="1"/>
    <col min="3080" max="3080" width="6.09765625" customWidth="1"/>
    <col min="3081" max="3081" width="3.5" customWidth="1"/>
    <col min="3082" max="3082" width="10.5" customWidth="1"/>
    <col min="3083" max="3083" width="2.59765625" customWidth="1"/>
    <col min="3084" max="3084" width="12.19921875" customWidth="1"/>
    <col min="3085" max="3085" width="2.59765625" customWidth="1"/>
    <col min="3086" max="3086" width="12.19921875" customWidth="1"/>
    <col min="3329" max="3329" width="8.69921875" customWidth="1"/>
    <col min="3330" max="3332" width="14.8984375" customWidth="1"/>
    <col min="3333" max="3333" width="6.09765625" customWidth="1"/>
    <col min="3334" max="3334" width="3.5" customWidth="1"/>
    <col min="3335" max="3335" width="10.5" customWidth="1"/>
    <col min="3336" max="3336" width="6.09765625" customWidth="1"/>
    <col min="3337" max="3337" width="3.5" customWidth="1"/>
    <col min="3338" max="3338" width="10.5" customWidth="1"/>
    <col min="3339" max="3339" width="2.59765625" customWidth="1"/>
    <col min="3340" max="3340" width="12.19921875" customWidth="1"/>
    <col min="3341" max="3341" width="2.59765625" customWidth="1"/>
    <col min="3342" max="3342" width="12.19921875" customWidth="1"/>
    <col min="3585" max="3585" width="8.69921875" customWidth="1"/>
    <col min="3586" max="3588" width="14.8984375" customWidth="1"/>
    <col min="3589" max="3589" width="6.09765625" customWidth="1"/>
    <col min="3590" max="3590" width="3.5" customWidth="1"/>
    <col min="3591" max="3591" width="10.5" customWidth="1"/>
    <col min="3592" max="3592" width="6.09765625" customWidth="1"/>
    <col min="3593" max="3593" width="3.5" customWidth="1"/>
    <col min="3594" max="3594" width="10.5" customWidth="1"/>
    <col min="3595" max="3595" width="2.59765625" customWidth="1"/>
    <col min="3596" max="3596" width="12.19921875" customWidth="1"/>
    <col min="3597" max="3597" width="2.59765625" customWidth="1"/>
    <col min="3598" max="3598" width="12.19921875" customWidth="1"/>
    <col min="3841" max="3841" width="8.69921875" customWidth="1"/>
    <col min="3842" max="3844" width="14.8984375" customWidth="1"/>
    <col min="3845" max="3845" width="6.09765625" customWidth="1"/>
    <col min="3846" max="3846" width="3.5" customWidth="1"/>
    <col min="3847" max="3847" width="10.5" customWidth="1"/>
    <col min="3848" max="3848" width="6.09765625" customWidth="1"/>
    <col min="3849" max="3849" width="3.5" customWidth="1"/>
    <col min="3850" max="3850" width="10.5" customWidth="1"/>
    <col min="3851" max="3851" width="2.59765625" customWidth="1"/>
    <col min="3852" max="3852" width="12.19921875" customWidth="1"/>
    <col min="3853" max="3853" width="2.59765625" customWidth="1"/>
    <col min="3854" max="3854" width="12.19921875" customWidth="1"/>
    <col min="4097" max="4097" width="8.69921875" customWidth="1"/>
    <col min="4098" max="4100" width="14.8984375" customWidth="1"/>
    <col min="4101" max="4101" width="6.09765625" customWidth="1"/>
    <col min="4102" max="4102" width="3.5" customWidth="1"/>
    <col min="4103" max="4103" width="10.5" customWidth="1"/>
    <col min="4104" max="4104" width="6.09765625" customWidth="1"/>
    <col min="4105" max="4105" width="3.5" customWidth="1"/>
    <col min="4106" max="4106" width="10.5" customWidth="1"/>
    <col min="4107" max="4107" width="2.59765625" customWidth="1"/>
    <col min="4108" max="4108" width="12.19921875" customWidth="1"/>
    <col min="4109" max="4109" width="2.59765625" customWidth="1"/>
    <col min="4110" max="4110" width="12.19921875" customWidth="1"/>
    <col min="4353" max="4353" width="8.69921875" customWidth="1"/>
    <col min="4354" max="4356" width="14.8984375" customWidth="1"/>
    <col min="4357" max="4357" width="6.09765625" customWidth="1"/>
    <col min="4358" max="4358" width="3.5" customWidth="1"/>
    <col min="4359" max="4359" width="10.5" customWidth="1"/>
    <col min="4360" max="4360" width="6.09765625" customWidth="1"/>
    <col min="4361" max="4361" width="3.5" customWidth="1"/>
    <col min="4362" max="4362" width="10.5" customWidth="1"/>
    <col min="4363" max="4363" width="2.59765625" customWidth="1"/>
    <col min="4364" max="4364" width="12.19921875" customWidth="1"/>
    <col min="4365" max="4365" width="2.59765625" customWidth="1"/>
    <col min="4366" max="4366" width="12.19921875" customWidth="1"/>
    <col min="4609" max="4609" width="8.69921875" customWidth="1"/>
    <col min="4610" max="4612" width="14.8984375" customWidth="1"/>
    <col min="4613" max="4613" width="6.09765625" customWidth="1"/>
    <col min="4614" max="4614" width="3.5" customWidth="1"/>
    <col min="4615" max="4615" width="10.5" customWidth="1"/>
    <col min="4616" max="4616" width="6.09765625" customWidth="1"/>
    <col min="4617" max="4617" width="3.5" customWidth="1"/>
    <col min="4618" max="4618" width="10.5" customWidth="1"/>
    <col min="4619" max="4619" width="2.59765625" customWidth="1"/>
    <col min="4620" max="4620" width="12.19921875" customWidth="1"/>
    <col min="4621" max="4621" width="2.59765625" customWidth="1"/>
    <col min="4622" max="4622" width="12.19921875" customWidth="1"/>
    <col min="4865" max="4865" width="8.69921875" customWidth="1"/>
    <col min="4866" max="4868" width="14.8984375" customWidth="1"/>
    <col min="4869" max="4869" width="6.09765625" customWidth="1"/>
    <col min="4870" max="4870" width="3.5" customWidth="1"/>
    <col min="4871" max="4871" width="10.5" customWidth="1"/>
    <col min="4872" max="4872" width="6.09765625" customWidth="1"/>
    <col min="4873" max="4873" width="3.5" customWidth="1"/>
    <col min="4874" max="4874" width="10.5" customWidth="1"/>
    <col min="4875" max="4875" width="2.59765625" customWidth="1"/>
    <col min="4876" max="4876" width="12.19921875" customWidth="1"/>
    <col min="4877" max="4877" width="2.59765625" customWidth="1"/>
    <col min="4878" max="4878" width="12.19921875" customWidth="1"/>
    <col min="5121" max="5121" width="8.69921875" customWidth="1"/>
    <col min="5122" max="5124" width="14.8984375" customWidth="1"/>
    <col min="5125" max="5125" width="6.09765625" customWidth="1"/>
    <col min="5126" max="5126" width="3.5" customWidth="1"/>
    <col min="5127" max="5127" width="10.5" customWidth="1"/>
    <col min="5128" max="5128" width="6.09765625" customWidth="1"/>
    <col min="5129" max="5129" width="3.5" customWidth="1"/>
    <col min="5130" max="5130" width="10.5" customWidth="1"/>
    <col min="5131" max="5131" width="2.59765625" customWidth="1"/>
    <col min="5132" max="5132" width="12.19921875" customWidth="1"/>
    <col min="5133" max="5133" width="2.59765625" customWidth="1"/>
    <col min="5134" max="5134" width="12.19921875" customWidth="1"/>
    <col min="5377" max="5377" width="8.69921875" customWidth="1"/>
    <col min="5378" max="5380" width="14.8984375" customWidth="1"/>
    <col min="5381" max="5381" width="6.09765625" customWidth="1"/>
    <col min="5382" max="5382" width="3.5" customWidth="1"/>
    <col min="5383" max="5383" width="10.5" customWidth="1"/>
    <col min="5384" max="5384" width="6.09765625" customWidth="1"/>
    <col min="5385" max="5385" width="3.5" customWidth="1"/>
    <col min="5386" max="5386" width="10.5" customWidth="1"/>
    <col min="5387" max="5387" width="2.59765625" customWidth="1"/>
    <col min="5388" max="5388" width="12.19921875" customWidth="1"/>
    <col min="5389" max="5389" width="2.59765625" customWidth="1"/>
    <col min="5390" max="5390" width="12.19921875" customWidth="1"/>
    <col min="5633" max="5633" width="8.69921875" customWidth="1"/>
    <col min="5634" max="5636" width="14.8984375" customWidth="1"/>
    <col min="5637" max="5637" width="6.09765625" customWidth="1"/>
    <col min="5638" max="5638" width="3.5" customWidth="1"/>
    <col min="5639" max="5639" width="10.5" customWidth="1"/>
    <col min="5640" max="5640" width="6.09765625" customWidth="1"/>
    <col min="5641" max="5641" width="3.5" customWidth="1"/>
    <col min="5642" max="5642" width="10.5" customWidth="1"/>
    <col min="5643" max="5643" width="2.59765625" customWidth="1"/>
    <col min="5644" max="5644" width="12.19921875" customWidth="1"/>
    <col min="5645" max="5645" width="2.59765625" customWidth="1"/>
    <col min="5646" max="5646" width="12.19921875" customWidth="1"/>
    <col min="5889" max="5889" width="8.69921875" customWidth="1"/>
    <col min="5890" max="5892" width="14.8984375" customWidth="1"/>
    <col min="5893" max="5893" width="6.09765625" customWidth="1"/>
    <col min="5894" max="5894" width="3.5" customWidth="1"/>
    <col min="5895" max="5895" width="10.5" customWidth="1"/>
    <col min="5896" max="5896" width="6.09765625" customWidth="1"/>
    <col min="5897" max="5897" width="3.5" customWidth="1"/>
    <col min="5898" max="5898" width="10.5" customWidth="1"/>
    <col min="5899" max="5899" width="2.59765625" customWidth="1"/>
    <col min="5900" max="5900" width="12.19921875" customWidth="1"/>
    <col min="5901" max="5901" width="2.59765625" customWidth="1"/>
    <col min="5902" max="5902" width="12.19921875" customWidth="1"/>
    <col min="6145" max="6145" width="8.69921875" customWidth="1"/>
    <col min="6146" max="6148" width="14.8984375" customWidth="1"/>
    <col min="6149" max="6149" width="6.09765625" customWidth="1"/>
    <col min="6150" max="6150" width="3.5" customWidth="1"/>
    <col min="6151" max="6151" width="10.5" customWidth="1"/>
    <col min="6152" max="6152" width="6.09765625" customWidth="1"/>
    <col min="6153" max="6153" width="3.5" customWidth="1"/>
    <col min="6154" max="6154" width="10.5" customWidth="1"/>
    <col min="6155" max="6155" width="2.59765625" customWidth="1"/>
    <col min="6156" max="6156" width="12.19921875" customWidth="1"/>
    <col min="6157" max="6157" width="2.59765625" customWidth="1"/>
    <col min="6158" max="6158" width="12.19921875" customWidth="1"/>
    <col min="6401" max="6401" width="8.69921875" customWidth="1"/>
    <col min="6402" max="6404" width="14.8984375" customWidth="1"/>
    <col min="6405" max="6405" width="6.09765625" customWidth="1"/>
    <col min="6406" max="6406" width="3.5" customWidth="1"/>
    <col min="6407" max="6407" width="10.5" customWidth="1"/>
    <col min="6408" max="6408" width="6.09765625" customWidth="1"/>
    <col min="6409" max="6409" width="3.5" customWidth="1"/>
    <col min="6410" max="6410" width="10.5" customWidth="1"/>
    <col min="6411" max="6411" width="2.59765625" customWidth="1"/>
    <col min="6412" max="6412" width="12.19921875" customWidth="1"/>
    <col min="6413" max="6413" width="2.59765625" customWidth="1"/>
    <col min="6414" max="6414" width="12.19921875" customWidth="1"/>
    <col min="6657" max="6657" width="8.69921875" customWidth="1"/>
    <col min="6658" max="6660" width="14.8984375" customWidth="1"/>
    <col min="6661" max="6661" width="6.09765625" customWidth="1"/>
    <col min="6662" max="6662" width="3.5" customWidth="1"/>
    <col min="6663" max="6663" width="10.5" customWidth="1"/>
    <col min="6664" max="6664" width="6.09765625" customWidth="1"/>
    <col min="6665" max="6665" width="3.5" customWidth="1"/>
    <col min="6666" max="6666" width="10.5" customWidth="1"/>
    <col min="6667" max="6667" width="2.59765625" customWidth="1"/>
    <col min="6668" max="6668" width="12.19921875" customWidth="1"/>
    <col min="6669" max="6669" width="2.59765625" customWidth="1"/>
    <col min="6670" max="6670" width="12.19921875" customWidth="1"/>
    <col min="6913" max="6913" width="8.69921875" customWidth="1"/>
    <col min="6914" max="6916" width="14.8984375" customWidth="1"/>
    <col min="6917" max="6917" width="6.09765625" customWidth="1"/>
    <col min="6918" max="6918" width="3.5" customWidth="1"/>
    <col min="6919" max="6919" width="10.5" customWidth="1"/>
    <col min="6920" max="6920" width="6.09765625" customWidth="1"/>
    <col min="6921" max="6921" width="3.5" customWidth="1"/>
    <col min="6922" max="6922" width="10.5" customWidth="1"/>
    <col min="6923" max="6923" width="2.59765625" customWidth="1"/>
    <col min="6924" max="6924" width="12.19921875" customWidth="1"/>
    <col min="6925" max="6925" width="2.59765625" customWidth="1"/>
    <col min="6926" max="6926" width="12.19921875" customWidth="1"/>
    <col min="7169" max="7169" width="8.69921875" customWidth="1"/>
    <col min="7170" max="7172" width="14.8984375" customWidth="1"/>
    <col min="7173" max="7173" width="6.09765625" customWidth="1"/>
    <col min="7174" max="7174" width="3.5" customWidth="1"/>
    <col min="7175" max="7175" width="10.5" customWidth="1"/>
    <col min="7176" max="7176" width="6.09765625" customWidth="1"/>
    <col min="7177" max="7177" width="3.5" customWidth="1"/>
    <col min="7178" max="7178" width="10.5" customWidth="1"/>
    <col min="7179" max="7179" width="2.59765625" customWidth="1"/>
    <col min="7180" max="7180" width="12.19921875" customWidth="1"/>
    <col min="7181" max="7181" width="2.59765625" customWidth="1"/>
    <col min="7182" max="7182" width="12.19921875" customWidth="1"/>
    <col min="7425" max="7425" width="8.69921875" customWidth="1"/>
    <col min="7426" max="7428" width="14.8984375" customWidth="1"/>
    <col min="7429" max="7429" width="6.09765625" customWidth="1"/>
    <col min="7430" max="7430" width="3.5" customWidth="1"/>
    <col min="7431" max="7431" width="10.5" customWidth="1"/>
    <col min="7432" max="7432" width="6.09765625" customWidth="1"/>
    <col min="7433" max="7433" width="3.5" customWidth="1"/>
    <col min="7434" max="7434" width="10.5" customWidth="1"/>
    <col min="7435" max="7435" width="2.59765625" customWidth="1"/>
    <col min="7436" max="7436" width="12.19921875" customWidth="1"/>
    <col min="7437" max="7437" width="2.59765625" customWidth="1"/>
    <col min="7438" max="7438" width="12.19921875" customWidth="1"/>
    <col min="7681" max="7681" width="8.69921875" customWidth="1"/>
    <col min="7682" max="7684" width="14.8984375" customWidth="1"/>
    <col min="7685" max="7685" width="6.09765625" customWidth="1"/>
    <col min="7686" max="7686" width="3.5" customWidth="1"/>
    <col min="7687" max="7687" width="10.5" customWidth="1"/>
    <col min="7688" max="7688" width="6.09765625" customWidth="1"/>
    <col min="7689" max="7689" width="3.5" customWidth="1"/>
    <col min="7690" max="7690" width="10.5" customWidth="1"/>
    <col min="7691" max="7691" width="2.59765625" customWidth="1"/>
    <col min="7692" max="7692" width="12.19921875" customWidth="1"/>
    <col min="7693" max="7693" width="2.59765625" customWidth="1"/>
    <col min="7694" max="7694" width="12.19921875" customWidth="1"/>
    <col min="7937" max="7937" width="8.69921875" customWidth="1"/>
    <col min="7938" max="7940" width="14.8984375" customWidth="1"/>
    <col min="7941" max="7941" width="6.09765625" customWidth="1"/>
    <col min="7942" max="7942" width="3.5" customWidth="1"/>
    <col min="7943" max="7943" width="10.5" customWidth="1"/>
    <col min="7944" max="7944" width="6.09765625" customWidth="1"/>
    <col min="7945" max="7945" width="3.5" customWidth="1"/>
    <col min="7946" max="7946" width="10.5" customWidth="1"/>
    <col min="7947" max="7947" width="2.59765625" customWidth="1"/>
    <col min="7948" max="7948" width="12.19921875" customWidth="1"/>
    <col min="7949" max="7949" width="2.59765625" customWidth="1"/>
    <col min="7950" max="7950" width="12.19921875" customWidth="1"/>
    <col min="8193" max="8193" width="8.69921875" customWidth="1"/>
    <col min="8194" max="8196" width="14.8984375" customWidth="1"/>
    <col min="8197" max="8197" width="6.09765625" customWidth="1"/>
    <col min="8198" max="8198" width="3.5" customWidth="1"/>
    <col min="8199" max="8199" width="10.5" customWidth="1"/>
    <col min="8200" max="8200" width="6.09765625" customWidth="1"/>
    <col min="8201" max="8201" width="3.5" customWidth="1"/>
    <col min="8202" max="8202" width="10.5" customWidth="1"/>
    <col min="8203" max="8203" width="2.59765625" customWidth="1"/>
    <col min="8204" max="8204" width="12.19921875" customWidth="1"/>
    <col min="8205" max="8205" width="2.59765625" customWidth="1"/>
    <col min="8206" max="8206" width="12.19921875" customWidth="1"/>
    <col min="8449" max="8449" width="8.69921875" customWidth="1"/>
    <col min="8450" max="8452" width="14.8984375" customWidth="1"/>
    <col min="8453" max="8453" width="6.09765625" customWidth="1"/>
    <col min="8454" max="8454" width="3.5" customWidth="1"/>
    <col min="8455" max="8455" width="10.5" customWidth="1"/>
    <col min="8456" max="8456" width="6.09765625" customWidth="1"/>
    <col min="8457" max="8457" width="3.5" customWidth="1"/>
    <col min="8458" max="8458" width="10.5" customWidth="1"/>
    <col min="8459" max="8459" width="2.59765625" customWidth="1"/>
    <col min="8460" max="8460" width="12.19921875" customWidth="1"/>
    <col min="8461" max="8461" width="2.59765625" customWidth="1"/>
    <col min="8462" max="8462" width="12.19921875" customWidth="1"/>
    <col min="8705" max="8705" width="8.69921875" customWidth="1"/>
    <col min="8706" max="8708" width="14.8984375" customWidth="1"/>
    <col min="8709" max="8709" width="6.09765625" customWidth="1"/>
    <col min="8710" max="8710" width="3.5" customWidth="1"/>
    <col min="8711" max="8711" width="10.5" customWidth="1"/>
    <col min="8712" max="8712" width="6.09765625" customWidth="1"/>
    <col min="8713" max="8713" width="3.5" customWidth="1"/>
    <col min="8714" max="8714" width="10.5" customWidth="1"/>
    <col min="8715" max="8715" width="2.59765625" customWidth="1"/>
    <col min="8716" max="8716" width="12.19921875" customWidth="1"/>
    <col min="8717" max="8717" width="2.59765625" customWidth="1"/>
    <col min="8718" max="8718" width="12.19921875" customWidth="1"/>
    <col min="8961" max="8961" width="8.69921875" customWidth="1"/>
    <col min="8962" max="8964" width="14.8984375" customWidth="1"/>
    <col min="8965" max="8965" width="6.09765625" customWidth="1"/>
    <col min="8966" max="8966" width="3.5" customWidth="1"/>
    <col min="8967" max="8967" width="10.5" customWidth="1"/>
    <col min="8968" max="8968" width="6.09765625" customWidth="1"/>
    <col min="8969" max="8969" width="3.5" customWidth="1"/>
    <col min="8970" max="8970" width="10.5" customWidth="1"/>
    <col min="8971" max="8971" width="2.59765625" customWidth="1"/>
    <col min="8972" max="8972" width="12.19921875" customWidth="1"/>
    <col min="8973" max="8973" width="2.59765625" customWidth="1"/>
    <col min="8974" max="8974" width="12.19921875" customWidth="1"/>
    <col min="9217" max="9217" width="8.69921875" customWidth="1"/>
    <col min="9218" max="9220" width="14.8984375" customWidth="1"/>
    <col min="9221" max="9221" width="6.09765625" customWidth="1"/>
    <col min="9222" max="9222" width="3.5" customWidth="1"/>
    <col min="9223" max="9223" width="10.5" customWidth="1"/>
    <col min="9224" max="9224" width="6.09765625" customWidth="1"/>
    <col min="9225" max="9225" width="3.5" customWidth="1"/>
    <col min="9226" max="9226" width="10.5" customWidth="1"/>
    <col min="9227" max="9227" width="2.59765625" customWidth="1"/>
    <col min="9228" max="9228" width="12.19921875" customWidth="1"/>
    <col min="9229" max="9229" width="2.59765625" customWidth="1"/>
    <col min="9230" max="9230" width="12.19921875" customWidth="1"/>
    <col min="9473" max="9473" width="8.69921875" customWidth="1"/>
    <col min="9474" max="9476" width="14.8984375" customWidth="1"/>
    <col min="9477" max="9477" width="6.09765625" customWidth="1"/>
    <col min="9478" max="9478" width="3.5" customWidth="1"/>
    <col min="9479" max="9479" width="10.5" customWidth="1"/>
    <col min="9480" max="9480" width="6.09765625" customWidth="1"/>
    <col min="9481" max="9481" width="3.5" customWidth="1"/>
    <col min="9482" max="9482" width="10.5" customWidth="1"/>
    <col min="9483" max="9483" width="2.59765625" customWidth="1"/>
    <col min="9484" max="9484" width="12.19921875" customWidth="1"/>
    <col min="9485" max="9485" width="2.59765625" customWidth="1"/>
    <col min="9486" max="9486" width="12.19921875" customWidth="1"/>
    <col min="9729" max="9729" width="8.69921875" customWidth="1"/>
    <col min="9730" max="9732" width="14.8984375" customWidth="1"/>
    <col min="9733" max="9733" width="6.09765625" customWidth="1"/>
    <col min="9734" max="9734" width="3.5" customWidth="1"/>
    <col min="9735" max="9735" width="10.5" customWidth="1"/>
    <col min="9736" max="9736" width="6.09765625" customWidth="1"/>
    <col min="9737" max="9737" width="3.5" customWidth="1"/>
    <col min="9738" max="9738" width="10.5" customWidth="1"/>
    <col min="9739" max="9739" width="2.59765625" customWidth="1"/>
    <col min="9740" max="9740" width="12.19921875" customWidth="1"/>
    <col min="9741" max="9741" width="2.59765625" customWidth="1"/>
    <col min="9742" max="9742" width="12.19921875" customWidth="1"/>
    <col min="9985" max="9985" width="8.69921875" customWidth="1"/>
    <col min="9986" max="9988" width="14.8984375" customWidth="1"/>
    <col min="9989" max="9989" width="6.09765625" customWidth="1"/>
    <col min="9990" max="9990" width="3.5" customWidth="1"/>
    <col min="9991" max="9991" width="10.5" customWidth="1"/>
    <col min="9992" max="9992" width="6.09765625" customWidth="1"/>
    <col min="9993" max="9993" width="3.5" customWidth="1"/>
    <col min="9994" max="9994" width="10.5" customWidth="1"/>
    <col min="9995" max="9995" width="2.59765625" customWidth="1"/>
    <col min="9996" max="9996" width="12.19921875" customWidth="1"/>
    <col min="9997" max="9997" width="2.59765625" customWidth="1"/>
    <col min="9998" max="9998" width="12.19921875" customWidth="1"/>
    <col min="10241" max="10241" width="8.69921875" customWidth="1"/>
    <col min="10242" max="10244" width="14.8984375" customWidth="1"/>
    <col min="10245" max="10245" width="6.09765625" customWidth="1"/>
    <col min="10246" max="10246" width="3.5" customWidth="1"/>
    <col min="10247" max="10247" width="10.5" customWidth="1"/>
    <col min="10248" max="10248" width="6.09765625" customWidth="1"/>
    <col min="10249" max="10249" width="3.5" customWidth="1"/>
    <col min="10250" max="10250" width="10.5" customWidth="1"/>
    <col min="10251" max="10251" width="2.59765625" customWidth="1"/>
    <col min="10252" max="10252" width="12.19921875" customWidth="1"/>
    <col min="10253" max="10253" width="2.59765625" customWidth="1"/>
    <col min="10254" max="10254" width="12.19921875" customWidth="1"/>
    <col min="10497" max="10497" width="8.69921875" customWidth="1"/>
    <col min="10498" max="10500" width="14.8984375" customWidth="1"/>
    <col min="10501" max="10501" width="6.09765625" customWidth="1"/>
    <col min="10502" max="10502" width="3.5" customWidth="1"/>
    <col min="10503" max="10503" width="10.5" customWidth="1"/>
    <col min="10504" max="10504" width="6.09765625" customWidth="1"/>
    <col min="10505" max="10505" width="3.5" customWidth="1"/>
    <col min="10506" max="10506" width="10.5" customWidth="1"/>
    <col min="10507" max="10507" width="2.59765625" customWidth="1"/>
    <col min="10508" max="10508" width="12.19921875" customWidth="1"/>
    <col min="10509" max="10509" width="2.59765625" customWidth="1"/>
    <col min="10510" max="10510" width="12.19921875" customWidth="1"/>
    <col min="10753" max="10753" width="8.69921875" customWidth="1"/>
    <col min="10754" max="10756" width="14.8984375" customWidth="1"/>
    <col min="10757" max="10757" width="6.09765625" customWidth="1"/>
    <col min="10758" max="10758" width="3.5" customWidth="1"/>
    <col min="10759" max="10759" width="10.5" customWidth="1"/>
    <col min="10760" max="10760" width="6.09765625" customWidth="1"/>
    <col min="10761" max="10761" width="3.5" customWidth="1"/>
    <col min="10762" max="10762" width="10.5" customWidth="1"/>
    <col min="10763" max="10763" width="2.59765625" customWidth="1"/>
    <col min="10764" max="10764" width="12.19921875" customWidth="1"/>
    <col min="10765" max="10765" width="2.59765625" customWidth="1"/>
    <col min="10766" max="10766" width="12.19921875" customWidth="1"/>
    <col min="11009" max="11009" width="8.69921875" customWidth="1"/>
    <col min="11010" max="11012" width="14.8984375" customWidth="1"/>
    <col min="11013" max="11013" width="6.09765625" customWidth="1"/>
    <col min="11014" max="11014" width="3.5" customWidth="1"/>
    <col min="11015" max="11015" width="10.5" customWidth="1"/>
    <col min="11016" max="11016" width="6.09765625" customWidth="1"/>
    <col min="11017" max="11017" width="3.5" customWidth="1"/>
    <col min="11018" max="11018" width="10.5" customWidth="1"/>
    <col min="11019" max="11019" width="2.59765625" customWidth="1"/>
    <col min="11020" max="11020" width="12.19921875" customWidth="1"/>
    <col min="11021" max="11021" width="2.59765625" customWidth="1"/>
    <col min="11022" max="11022" width="12.19921875" customWidth="1"/>
    <col min="11265" max="11265" width="8.69921875" customWidth="1"/>
    <col min="11266" max="11268" width="14.8984375" customWidth="1"/>
    <col min="11269" max="11269" width="6.09765625" customWidth="1"/>
    <col min="11270" max="11270" width="3.5" customWidth="1"/>
    <col min="11271" max="11271" width="10.5" customWidth="1"/>
    <col min="11272" max="11272" width="6.09765625" customWidth="1"/>
    <col min="11273" max="11273" width="3.5" customWidth="1"/>
    <col min="11274" max="11274" width="10.5" customWidth="1"/>
    <col min="11275" max="11275" width="2.59765625" customWidth="1"/>
    <col min="11276" max="11276" width="12.19921875" customWidth="1"/>
    <col min="11277" max="11277" width="2.59765625" customWidth="1"/>
    <col min="11278" max="11278" width="12.19921875" customWidth="1"/>
    <col min="11521" max="11521" width="8.69921875" customWidth="1"/>
    <col min="11522" max="11524" width="14.8984375" customWidth="1"/>
    <col min="11525" max="11525" width="6.09765625" customWidth="1"/>
    <col min="11526" max="11526" width="3.5" customWidth="1"/>
    <col min="11527" max="11527" width="10.5" customWidth="1"/>
    <col min="11528" max="11528" width="6.09765625" customWidth="1"/>
    <col min="11529" max="11529" width="3.5" customWidth="1"/>
    <col min="11530" max="11530" width="10.5" customWidth="1"/>
    <col min="11531" max="11531" width="2.59765625" customWidth="1"/>
    <col min="11532" max="11532" width="12.19921875" customWidth="1"/>
    <col min="11533" max="11533" width="2.59765625" customWidth="1"/>
    <col min="11534" max="11534" width="12.19921875" customWidth="1"/>
    <col min="11777" max="11777" width="8.69921875" customWidth="1"/>
    <col min="11778" max="11780" width="14.8984375" customWidth="1"/>
    <col min="11781" max="11781" width="6.09765625" customWidth="1"/>
    <col min="11782" max="11782" width="3.5" customWidth="1"/>
    <col min="11783" max="11783" width="10.5" customWidth="1"/>
    <col min="11784" max="11784" width="6.09765625" customWidth="1"/>
    <col min="11785" max="11785" width="3.5" customWidth="1"/>
    <col min="11786" max="11786" width="10.5" customWidth="1"/>
    <col min="11787" max="11787" width="2.59765625" customWidth="1"/>
    <col min="11788" max="11788" width="12.19921875" customWidth="1"/>
    <col min="11789" max="11789" width="2.59765625" customWidth="1"/>
    <col min="11790" max="11790" width="12.19921875" customWidth="1"/>
    <col min="12033" max="12033" width="8.69921875" customWidth="1"/>
    <col min="12034" max="12036" width="14.8984375" customWidth="1"/>
    <col min="12037" max="12037" width="6.09765625" customWidth="1"/>
    <col min="12038" max="12038" width="3.5" customWidth="1"/>
    <col min="12039" max="12039" width="10.5" customWidth="1"/>
    <col min="12040" max="12040" width="6.09765625" customWidth="1"/>
    <col min="12041" max="12041" width="3.5" customWidth="1"/>
    <col min="12042" max="12042" width="10.5" customWidth="1"/>
    <col min="12043" max="12043" width="2.59765625" customWidth="1"/>
    <col min="12044" max="12044" width="12.19921875" customWidth="1"/>
    <col min="12045" max="12045" width="2.59765625" customWidth="1"/>
    <col min="12046" max="12046" width="12.19921875" customWidth="1"/>
    <col min="12289" max="12289" width="8.69921875" customWidth="1"/>
    <col min="12290" max="12292" width="14.8984375" customWidth="1"/>
    <col min="12293" max="12293" width="6.09765625" customWidth="1"/>
    <col min="12294" max="12294" width="3.5" customWidth="1"/>
    <col min="12295" max="12295" width="10.5" customWidth="1"/>
    <col min="12296" max="12296" width="6.09765625" customWidth="1"/>
    <col min="12297" max="12297" width="3.5" customWidth="1"/>
    <col min="12298" max="12298" width="10.5" customWidth="1"/>
    <col min="12299" max="12299" width="2.59765625" customWidth="1"/>
    <col min="12300" max="12300" width="12.19921875" customWidth="1"/>
    <col min="12301" max="12301" width="2.59765625" customWidth="1"/>
    <col min="12302" max="12302" width="12.19921875" customWidth="1"/>
    <col min="12545" max="12545" width="8.69921875" customWidth="1"/>
    <col min="12546" max="12548" width="14.8984375" customWidth="1"/>
    <col min="12549" max="12549" width="6.09765625" customWidth="1"/>
    <col min="12550" max="12550" width="3.5" customWidth="1"/>
    <col min="12551" max="12551" width="10.5" customWidth="1"/>
    <col min="12552" max="12552" width="6.09765625" customWidth="1"/>
    <col min="12553" max="12553" width="3.5" customWidth="1"/>
    <col min="12554" max="12554" width="10.5" customWidth="1"/>
    <col min="12555" max="12555" width="2.59765625" customWidth="1"/>
    <col min="12556" max="12556" width="12.19921875" customWidth="1"/>
    <col min="12557" max="12557" width="2.59765625" customWidth="1"/>
    <col min="12558" max="12558" width="12.19921875" customWidth="1"/>
    <col min="12801" max="12801" width="8.69921875" customWidth="1"/>
    <col min="12802" max="12804" width="14.8984375" customWidth="1"/>
    <col min="12805" max="12805" width="6.09765625" customWidth="1"/>
    <col min="12806" max="12806" width="3.5" customWidth="1"/>
    <col min="12807" max="12807" width="10.5" customWidth="1"/>
    <col min="12808" max="12808" width="6.09765625" customWidth="1"/>
    <col min="12809" max="12809" width="3.5" customWidth="1"/>
    <col min="12810" max="12810" width="10.5" customWidth="1"/>
    <col min="12811" max="12811" width="2.59765625" customWidth="1"/>
    <col min="12812" max="12812" width="12.19921875" customWidth="1"/>
    <col min="12813" max="12813" width="2.59765625" customWidth="1"/>
    <col min="12814" max="12814" width="12.19921875" customWidth="1"/>
    <col min="13057" max="13057" width="8.69921875" customWidth="1"/>
    <col min="13058" max="13060" width="14.8984375" customWidth="1"/>
    <col min="13061" max="13061" width="6.09765625" customWidth="1"/>
    <col min="13062" max="13062" width="3.5" customWidth="1"/>
    <col min="13063" max="13063" width="10.5" customWidth="1"/>
    <col min="13064" max="13064" width="6.09765625" customWidth="1"/>
    <col min="13065" max="13065" width="3.5" customWidth="1"/>
    <col min="13066" max="13066" width="10.5" customWidth="1"/>
    <col min="13067" max="13067" width="2.59765625" customWidth="1"/>
    <col min="13068" max="13068" width="12.19921875" customWidth="1"/>
    <col min="13069" max="13069" width="2.59765625" customWidth="1"/>
    <col min="13070" max="13070" width="12.19921875" customWidth="1"/>
    <col min="13313" max="13313" width="8.69921875" customWidth="1"/>
    <col min="13314" max="13316" width="14.8984375" customWidth="1"/>
    <col min="13317" max="13317" width="6.09765625" customWidth="1"/>
    <col min="13318" max="13318" width="3.5" customWidth="1"/>
    <col min="13319" max="13319" width="10.5" customWidth="1"/>
    <col min="13320" max="13320" width="6.09765625" customWidth="1"/>
    <col min="13321" max="13321" width="3.5" customWidth="1"/>
    <col min="13322" max="13322" width="10.5" customWidth="1"/>
    <col min="13323" max="13323" width="2.59765625" customWidth="1"/>
    <col min="13324" max="13324" width="12.19921875" customWidth="1"/>
    <col min="13325" max="13325" width="2.59765625" customWidth="1"/>
    <col min="13326" max="13326" width="12.19921875" customWidth="1"/>
    <col min="13569" max="13569" width="8.69921875" customWidth="1"/>
    <col min="13570" max="13572" width="14.8984375" customWidth="1"/>
    <col min="13573" max="13573" width="6.09765625" customWidth="1"/>
    <col min="13574" max="13574" width="3.5" customWidth="1"/>
    <col min="13575" max="13575" width="10.5" customWidth="1"/>
    <col min="13576" max="13576" width="6.09765625" customWidth="1"/>
    <col min="13577" max="13577" width="3.5" customWidth="1"/>
    <col min="13578" max="13578" width="10.5" customWidth="1"/>
    <col min="13579" max="13579" width="2.59765625" customWidth="1"/>
    <col min="13580" max="13580" width="12.19921875" customWidth="1"/>
    <col min="13581" max="13581" width="2.59765625" customWidth="1"/>
    <col min="13582" max="13582" width="12.19921875" customWidth="1"/>
    <col min="13825" max="13825" width="8.69921875" customWidth="1"/>
    <col min="13826" max="13828" width="14.8984375" customWidth="1"/>
    <col min="13829" max="13829" width="6.09765625" customWidth="1"/>
    <col min="13830" max="13830" width="3.5" customWidth="1"/>
    <col min="13831" max="13831" width="10.5" customWidth="1"/>
    <col min="13832" max="13832" width="6.09765625" customWidth="1"/>
    <col min="13833" max="13833" width="3.5" customWidth="1"/>
    <col min="13834" max="13834" width="10.5" customWidth="1"/>
    <col min="13835" max="13835" width="2.59765625" customWidth="1"/>
    <col min="13836" max="13836" width="12.19921875" customWidth="1"/>
    <col min="13837" max="13837" width="2.59765625" customWidth="1"/>
    <col min="13838" max="13838" width="12.19921875" customWidth="1"/>
    <col min="14081" max="14081" width="8.69921875" customWidth="1"/>
    <col min="14082" max="14084" width="14.8984375" customWidth="1"/>
    <col min="14085" max="14085" width="6.09765625" customWidth="1"/>
    <col min="14086" max="14086" width="3.5" customWidth="1"/>
    <col min="14087" max="14087" width="10.5" customWidth="1"/>
    <col min="14088" max="14088" width="6.09765625" customWidth="1"/>
    <col min="14089" max="14089" width="3.5" customWidth="1"/>
    <col min="14090" max="14090" width="10.5" customWidth="1"/>
    <col min="14091" max="14091" width="2.59765625" customWidth="1"/>
    <col min="14092" max="14092" width="12.19921875" customWidth="1"/>
    <col min="14093" max="14093" width="2.59765625" customWidth="1"/>
    <col min="14094" max="14094" width="12.19921875" customWidth="1"/>
    <col min="14337" max="14337" width="8.69921875" customWidth="1"/>
    <col min="14338" max="14340" width="14.8984375" customWidth="1"/>
    <col min="14341" max="14341" width="6.09765625" customWidth="1"/>
    <col min="14342" max="14342" width="3.5" customWidth="1"/>
    <col min="14343" max="14343" width="10.5" customWidth="1"/>
    <col min="14344" max="14344" width="6.09765625" customWidth="1"/>
    <col min="14345" max="14345" width="3.5" customWidth="1"/>
    <col min="14346" max="14346" width="10.5" customWidth="1"/>
    <col min="14347" max="14347" width="2.59765625" customWidth="1"/>
    <col min="14348" max="14348" width="12.19921875" customWidth="1"/>
    <col min="14349" max="14349" width="2.59765625" customWidth="1"/>
    <col min="14350" max="14350" width="12.19921875" customWidth="1"/>
    <col min="14593" max="14593" width="8.69921875" customWidth="1"/>
    <col min="14594" max="14596" width="14.8984375" customWidth="1"/>
    <col min="14597" max="14597" width="6.09765625" customWidth="1"/>
    <col min="14598" max="14598" width="3.5" customWidth="1"/>
    <col min="14599" max="14599" width="10.5" customWidth="1"/>
    <col min="14600" max="14600" width="6.09765625" customWidth="1"/>
    <col min="14601" max="14601" width="3.5" customWidth="1"/>
    <col min="14602" max="14602" width="10.5" customWidth="1"/>
    <col min="14603" max="14603" width="2.59765625" customWidth="1"/>
    <col min="14604" max="14604" width="12.19921875" customWidth="1"/>
    <col min="14605" max="14605" width="2.59765625" customWidth="1"/>
    <col min="14606" max="14606" width="12.19921875" customWidth="1"/>
    <col min="14849" max="14849" width="8.69921875" customWidth="1"/>
    <col min="14850" max="14852" width="14.8984375" customWidth="1"/>
    <col min="14853" max="14853" width="6.09765625" customWidth="1"/>
    <col min="14854" max="14854" width="3.5" customWidth="1"/>
    <col min="14855" max="14855" width="10.5" customWidth="1"/>
    <col min="14856" max="14856" width="6.09765625" customWidth="1"/>
    <col min="14857" max="14857" width="3.5" customWidth="1"/>
    <col min="14858" max="14858" width="10.5" customWidth="1"/>
    <col min="14859" max="14859" width="2.59765625" customWidth="1"/>
    <col min="14860" max="14860" width="12.19921875" customWidth="1"/>
    <col min="14861" max="14861" width="2.59765625" customWidth="1"/>
    <col min="14862" max="14862" width="12.19921875" customWidth="1"/>
    <col min="15105" max="15105" width="8.69921875" customWidth="1"/>
    <col min="15106" max="15108" width="14.8984375" customWidth="1"/>
    <col min="15109" max="15109" width="6.09765625" customWidth="1"/>
    <col min="15110" max="15110" width="3.5" customWidth="1"/>
    <col min="15111" max="15111" width="10.5" customWidth="1"/>
    <col min="15112" max="15112" width="6.09765625" customWidth="1"/>
    <col min="15113" max="15113" width="3.5" customWidth="1"/>
    <col min="15114" max="15114" width="10.5" customWidth="1"/>
    <col min="15115" max="15115" width="2.59765625" customWidth="1"/>
    <col min="15116" max="15116" width="12.19921875" customWidth="1"/>
    <col min="15117" max="15117" width="2.59765625" customWidth="1"/>
    <col min="15118" max="15118" width="12.19921875" customWidth="1"/>
    <col min="15361" max="15361" width="8.69921875" customWidth="1"/>
    <col min="15362" max="15364" width="14.8984375" customWidth="1"/>
    <col min="15365" max="15365" width="6.09765625" customWidth="1"/>
    <col min="15366" max="15366" width="3.5" customWidth="1"/>
    <col min="15367" max="15367" width="10.5" customWidth="1"/>
    <col min="15368" max="15368" width="6.09765625" customWidth="1"/>
    <col min="15369" max="15369" width="3.5" customWidth="1"/>
    <col min="15370" max="15370" width="10.5" customWidth="1"/>
    <col min="15371" max="15371" width="2.59765625" customWidth="1"/>
    <col min="15372" max="15372" width="12.19921875" customWidth="1"/>
    <col min="15373" max="15373" width="2.59765625" customWidth="1"/>
    <col min="15374" max="15374" width="12.19921875" customWidth="1"/>
    <col min="15617" max="15617" width="8.69921875" customWidth="1"/>
    <col min="15618" max="15620" width="14.8984375" customWidth="1"/>
    <col min="15621" max="15621" width="6.09765625" customWidth="1"/>
    <col min="15622" max="15622" width="3.5" customWidth="1"/>
    <col min="15623" max="15623" width="10.5" customWidth="1"/>
    <col min="15624" max="15624" width="6.09765625" customWidth="1"/>
    <col min="15625" max="15625" width="3.5" customWidth="1"/>
    <col min="15626" max="15626" width="10.5" customWidth="1"/>
    <col min="15627" max="15627" width="2.59765625" customWidth="1"/>
    <col min="15628" max="15628" width="12.19921875" customWidth="1"/>
    <col min="15629" max="15629" width="2.59765625" customWidth="1"/>
    <col min="15630" max="15630" width="12.19921875" customWidth="1"/>
    <col min="15873" max="15873" width="8.69921875" customWidth="1"/>
    <col min="15874" max="15876" width="14.8984375" customWidth="1"/>
    <col min="15877" max="15877" width="6.09765625" customWidth="1"/>
    <col min="15878" max="15878" width="3.5" customWidth="1"/>
    <col min="15879" max="15879" width="10.5" customWidth="1"/>
    <col min="15880" max="15880" width="6.09765625" customWidth="1"/>
    <col min="15881" max="15881" width="3.5" customWidth="1"/>
    <col min="15882" max="15882" width="10.5" customWidth="1"/>
    <col min="15883" max="15883" width="2.59765625" customWidth="1"/>
    <col min="15884" max="15884" width="12.19921875" customWidth="1"/>
    <col min="15885" max="15885" width="2.59765625" customWidth="1"/>
    <col min="15886" max="15886" width="12.19921875" customWidth="1"/>
    <col min="16129" max="16129" width="8.69921875" customWidth="1"/>
    <col min="16130" max="16132" width="14.8984375" customWidth="1"/>
    <col min="16133" max="16133" width="6.09765625" customWidth="1"/>
    <col min="16134" max="16134" width="3.5" customWidth="1"/>
    <col min="16135" max="16135" width="10.5" customWidth="1"/>
    <col min="16136" max="16136" width="6.09765625" customWidth="1"/>
    <col min="16137" max="16137" width="3.5" customWidth="1"/>
    <col min="16138" max="16138" width="10.5" customWidth="1"/>
    <col min="16139" max="16139" width="2.59765625" customWidth="1"/>
    <col min="16140" max="16140" width="12.19921875" customWidth="1"/>
    <col min="16141" max="16141" width="2.59765625" customWidth="1"/>
    <col min="16142" max="16142" width="12.19921875" customWidth="1"/>
  </cols>
  <sheetData>
    <row r="1" spans="1:15" ht="12.75" customHeight="1" x14ac:dyDescent="0.3">
      <c r="A1" s="13" t="s">
        <v>42</v>
      </c>
    </row>
    <row r="2" spans="1:15" ht="15.75" customHeight="1" x14ac:dyDescent="0.3">
      <c r="A2" s="15" t="s">
        <v>334</v>
      </c>
    </row>
    <row r="3" spans="1:15" ht="15.75" customHeight="1" x14ac:dyDescent="0.3">
      <c r="A3" s="14" t="s">
        <v>43</v>
      </c>
      <c r="B3" s="14" t="s">
        <v>44</v>
      </c>
    </row>
    <row r="4" spans="1:15" ht="20.25" customHeight="1" x14ac:dyDescent="0.3">
      <c r="A4" s="14" t="s">
        <v>45</v>
      </c>
      <c r="B4" s="14" t="s">
        <v>335</v>
      </c>
    </row>
    <row r="5" spans="1:15" ht="12.75" customHeight="1" x14ac:dyDescent="0.3">
      <c r="A5" s="312" t="s">
        <v>46</v>
      </c>
      <c r="B5" s="303" t="s">
        <v>47</v>
      </c>
      <c r="C5" s="303" t="s">
        <v>48</v>
      </c>
      <c r="D5" s="314" t="s">
        <v>49</v>
      </c>
      <c r="E5" s="303" t="s">
        <v>50</v>
      </c>
      <c r="F5" s="303"/>
      <c r="G5" s="303"/>
      <c r="H5" s="316" t="s">
        <v>51</v>
      </c>
      <c r="I5" s="316"/>
      <c r="J5" s="316"/>
      <c r="K5" s="303" t="s">
        <v>52</v>
      </c>
      <c r="L5" s="303"/>
      <c r="M5" s="303" t="s">
        <v>53</v>
      </c>
      <c r="N5" s="303"/>
    </row>
    <row r="6" spans="1:15" ht="12.75" customHeight="1" x14ac:dyDescent="0.3">
      <c r="A6" s="304"/>
      <c r="B6" s="313"/>
      <c r="C6" s="313"/>
      <c r="D6" s="315"/>
      <c r="E6" s="223" t="s">
        <v>54</v>
      </c>
      <c r="F6" s="306"/>
      <c r="G6" s="306"/>
      <c r="H6" s="222" t="s">
        <v>54</v>
      </c>
      <c r="I6" s="307"/>
      <c r="J6" s="307"/>
      <c r="K6" s="304"/>
      <c r="L6" s="305"/>
      <c r="M6" s="304"/>
      <c r="N6" s="305"/>
    </row>
    <row r="7" spans="1:15" ht="12" customHeight="1" x14ac:dyDescent="0.3">
      <c r="A7" s="308" t="s">
        <v>55</v>
      </c>
      <c r="B7" s="308"/>
      <c r="C7" s="308"/>
      <c r="D7" s="308"/>
      <c r="E7" s="311"/>
      <c r="F7" s="311"/>
      <c r="G7" s="311"/>
      <c r="H7" s="311"/>
      <c r="I7" s="311"/>
      <c r="J7" s="311"/>
      <c r="K7" s="16"/>
      <c r="L7" s="17"/>
      <c r="M7" s="18"/>
      <c r="N7" s="19">
        <v>0</v>
      </c>
    </row>
    <row r="8" spans="1:15" ht="57" customHeight="1" outlineLevel="1" x14ac:dyDescent="0.3">
      <c r="A8" s="20" t="s">
        <v>336</v>
      </c>
      <c r="B8" s="21" t="s">
        <v>337</v>
      </c>
      <c r="C8" s="21" t="s">
        <v>276</v>
      </c>
      <c r="D8" s="21" t="s">
        <v>338</v>
      </c>
      <c r="E8" s="22">
        <v>8310</v>
      </c>
      <c r="F8" s="301">
        <v>1694185</v>
      </c>
      <c r="G8" s="301"/>
      <c r="H8" s="22">
        <v>1310</v>
      </c>
      <c r="I8" s="302" t="s">
        <v>339</v>
      </c>
      <c r="J8" s="302"/>
      <c r="K8" s="23" t="s">
        <v>57</v>
      </c>
      <c r="L8" s="224">
        <v>1694185</v>
      </c>
      <c r="M8" s="24"/>
      <c r="N8" s="25"/>
    </row>
    <row r="9" spans="1:15" ht="57" customHeight="1" outlineLevel="1" x14ac:dyDescent="0.3">
      <c r="A9" s="20" t="s">
        <v>336</v>
      </c>
      <c r="B9" s="21" t="s">
        <v>337</v>
      </c>
      <c r="C9" s="21" t="s">
        <v>276</v>
      </c>
      <c r="D9" s="21" t="s">
        <v>340</v>
      </c>
      <c r="E9" s="22">
        <v>8310</v>
      </c>
      <c r="F9" s="301">
        <v>37300</v>
      </c>
      <c r="G9" s="301"/>
      <c r="H9" s="22">
        <v>1310</v>
      </c>
      <c r="I9" s="302" t="s">
        <v>339</v>
      </c>
      <c r="J9" s="302"/>
      <c r="K9" s="23" t="s">
        <v>57</v>
      </c>
      <c r="L9" s="224">
        <v>1731485</v>
      </c>
      <c r="M9" s="24"/>
      <c r="N9" s="25"/>
      <c r="O9" s="225"/>
    </row>
    <row r="10" spans="1:15" ht="57" customHeight="1" outlineLevel="1" x14ac:dyDescent="0.3">
      <c r="A10" s="20" t="s">
        <v>336</v>
      </c>
      <c r="B10" s="21" t="s">
        <v>337</v>
      </c>
      <c r="C10" s="21" t="s">
        <v>276</v>
      </c>
      <c r="D10" s="21" t="s">
        <v>340</v>
      </c>
      <c r="E10" s="22">
        <v>8310</v>
      </c>
      <c r="F10" s="301">
        <v>27975</v>
      </c>
      <c r="G10" s="301"/>
      <c r="H10" s="22">
        <v>1310</v>
      </c>
      <c r="I10" s="302" t="s">
        <v>339</v>
      </c>
      <c r="J10" s="302"/>
      <c r="K10" s="23" t="s">
        <v>57</v>
      </c>
      <c r="L10" s="224">
        <v>1759460</v>
      </c>
      <c r="M10" s="24"/>
      <c r="N10" s="25"/>
      <c r="O10" s="225"/>
    </row>
    <row r="11" spans="1:15" ht="57" customHeight="1" outlineLevel="1" x14ac:dyDescent="0.3">
      <c r="A11" s="20" t="s">
        <v>336</v>
      </c>
      <c r="B11" s="21" t="s">
        <v>337</v>
      </c>
      <c r="C11" s="21" t="s">
        <v>276</v>
      </c>
      <c r="D11" s="21" t="s">
        <v>340</v>
      </c>
      <c r="E11" s="22">
        <v>8310</v>
      </c>
      <c r="F11" s="301">
        <v>26110</v>
      </c>
      <c r="G11" s="301"/>
      <c r="H11" s="22">
        <v>1310</v>
      </c>
      <c r="I11" s="302" t="s">
        <v>339</v>
      </c>
      <c r="J11" s="302"/>
      <c r="K11" s="23" t="s">
        <v>57</v>
      </c>
      <c r="L11" s="224">
        <v>1785570</v>
      </c>
      <c r="M11" s="24"/>
      <c r="N11" s="25"/>
      <c r="O11" s="225"/>
    </row>
    <row r="12" spans="1:15" ht="57" customHeight="1" outlineLevel="1" x14ac:dyDescent="0.3">
      <c r="A12" s="20" t="s">
        <v>336</v>
      </c>
      <c r="B12" s="21" t="s">
        <v>337</v>
      </c>
      <c r="C12" s="21" t="s">
        <v>276</v>
      </c>
      <c r="D12" s="21" t="s">
        <v>340</v>
      </c>
      <c r="E12" s="22">
        <v>8310</v>
      </c>
      <c r="F12" s="301">
        <v>44760</v>
      </c>
      <c r="G12" s="301"/>
      <c r="H12" s="22">
        <v>1310</v>
      </c>
      <c r="I12" s="302" t="s">
        <v>339</v>
      </c>
      <c r="J12" s="302"/>
      <c r="K12" s="23" t="s">
        <v>57</v>
      </c>
      <c r="L12" s="224">
        <v>1830330</v>
      </c>
      <c r="M12" s="24"/>
      <c r="N12" s="25"/>
      <c r="O12" s="225"/>
    </row>
    <row r="13" spans="1:15" ht="57" customHeight="1" outlineLevel="1" x14ac:dyDescent="0.3">
      <c r="A13" s="20" t="s">
        <v>336</v>
      </c>
      <c r="B13" s="21" t="s">
        <v>337</v>
      </c>
      <c r="C13" s="21" t="s">
        <v>276</v>
      </c>
      <c r="D13" s="21" t="s">
        <v>340</v>
      </c>
      <c r="E13" s="22">
        <v>8310</v>
      </c>
      <c r="F13" s="301">
        <v>24245</v>
      </c>
      <c r="G13" s="301"/>
      <c r="H13" s="22">
        <v>1310</v>
      </c>
      <c r="I13" s="302" t="s">
        <v>339</v>
      </c>
      <c r="J13" s="302"/>
      <c r="K13" s="23" t="s">
        <v>57</v>
      </c>
      <c r="L13" s="224">
        <v>1854575</v>
      </c>
      <c r="M13" s="24"/>
      <c r="N13" s="25"/>
      <c r="O13" s="225"/>
    </row>
    <row r="14" spans="1:15" ht="57" customHeight="1" outlineLevel="1" x14ac:dyDescent="0.3">
      <c r="A14" s="20" t="s">
        <v>336</v>
      </c>
      <c r="B14" s="21" t="s">
        <v>337</v>
      </c>
      <c r="C14" s="21" t="s">
        <v>276</v>
      </c>
      <c r="D14" s="21" t="s">
        <v>340</v>
      </c>
      <c r="E14" s="22">
        <v>8310</v>
      </c>
      <c r="F14" s="301">
        <v>59680</v>
      </c>
      <c r="G14" s="301"/>
      <c r="H14" s="22">
        <v>1310</v>
      </c>
      <c r="I14" s="302" t="s">
        <v>339</v>
      </c>
      <c r="J14" s="302"/>
      <c r="K14" s="23" t="s">
        <v>57</v>
      </c>
      <c r="L14" s="224">
        <v>1914255</v>
      </c>
      <c r="M14" s="24"/>
      <c r="N14" s="25"/>
      <c r="O14" s="225"/>
    </row>
    <row r="15" spans="1:15" ht="57" customHeight="1" outlineLevel="1" x14ac:dyDescent="0.3">
      <c r="A15" s="20" t="s">
        <v>336</v>
      </c>
      <c r="B15" s="21" t="s">
        <v>337</v>
      </c>
      <c r="C15" s="21" t="s">
        <v>276</v>
      </c>
      <c r="D15" s="21" t="s">
        <v>340</v>
      </c>
      <c r="E15" s="22">
        <v>8310</v>
      </c>
      <c r="F15" s="301">
        <v>59307</v>
      </c>
      <c r="G15" s="301"/>
      <c r="H15" s="22">
        <v>1310</v>
      </c>
      <c r="I15" s="302" t="s">
        <v>339</v>
      </c>
      <c r="J15" s="302"/>
      <c r="K15" s="23" t="s">
        <v>57</v>
      </c>
      <c r="L15" s="224">
        <v>1973562</v>
      </c>
      <c r="M15" s="24"/>
      <c r="N15" s="25"/>
      <c r="O15" s="225"/>
    </row>
    <row r="16" spans="1:15" ht="57" customHeight="1" outlineLevel="1" x14ac:dyDescent="0.3">
      <c r="A16" s="20" t="s">
        <v>336</v>
      </c>
      <c r="B16" s="21" t="s">
        <v>337</v>
      </c>
      <c r="C16" s="21" t="s">
        <v>276</v>
      </c>
      <c r="D16" s="21" t="s">
        <v>341</v>
      </c>
      <c r="E16" s="22">
        <v>8310</v>
      </c>
      <c r="F16" s="301">
        <v>47400</v>
      </c>
      <c r="G16" s="301"/>
      <c r="H16" s="22">
        <v>1310</v>
      </c>
      <c r="I16" s="302" t="s">
        <v>339</v>
      </c>
      <c r="J16" s="302"/>
      <c r="K16" s="23" t="s">
        <v>57</v>
      </c>
      <c r="L16" s="224">
        <v>2020962</v>
      </c>
      <c r="M16" s="24"/>
      <c r="N16" s="25"/>
      <c r="O16" s="225"/>
    </row>
    <row r="17" spans="1:15" ht="57" customHeight="1" outlineLevel="1" x14ac:dyDescent="0.3">
      <c r="A17" s="20" t="s">
        <v>336</v>
      </c>
      <c r="B17" s="21" t="s">
        <v>337</v>
      </c>
      <c r="C17" s="21" t="s">
        <v>276</v>
      </c>
      <c r="D17" s="21" t="s">
        <v>341</v>
      </c>
      <c r="E17" s="22">
        <v>8310</v>
      </c>
      <c r="F17" s="301">
        <v>63200</v>
      </c>
      <c r="G17" s="301"/>
      <c r="H17" s="22">
        <v>1310</v>
      </c>
      <c r="I17" s="302" t="s">
        <v>339</v>
      </c>
      <c r="J17" s="302"/>
      <c r="K17" s="23" t="s">
        <v>57</v>
      </c>
      <c r="L17" s="224">
        <v>2084162</v>
      </c>
      <c r="M17" s="24"/>
      <c r="N17" s="25"/>
      <c r="O17" s="225"/>
    </row>
    <row r="18" spans="1:15" ht="57" customHeight="1" outlineLevel="1" x14ac:dyDescent="0.3">
      <c r="A18" s="20" t="s">
        <v>336</v>
      </c>
      <c r="B18" s="21" t="s">
        <v>337</v>
      </c>
      <c r="C18" s="21" t="s">
        <v>276</v>
      </c>
      <c r="D18" s="21" t="s">
        <v>341</v>
      </c>
      <c r="E18" s="22">
        <v>8310</v>
      </c>
      <c r="F18" s="301">
        <v>79000</v>
      </c>
      <c r="G18" s="301"/>
      <c r="H18" s="22">
        <v>1310</v>
      </c>
      <c r="I18" s="302" t="s">
        <v>339</v>
      </c>
      <c r="J18" s="302"/>
      <c r="K18" s="23" t="s">
        <v>57</v>
      </c>
      <c r="L18" s="224">
        <v>2163162</v>
      </c>
      <c r="M18" s="24"/>
      <c r="N18" s="25"/>
      <c r="O18" s="225"/>
    </row>
    <row r="19" spans="1:15" ht="57" customHeight="1" outlineLevel="1" x14ac:dyDescent="0.3">
      <c r="A19" s="20" t="s">
        <v>336</v>
      </c>
      <c r="B19" s="21" t="s">
        <v>337</v>
      </c>
      <c r="C19" s="21" t="s">
        <v>276</v>
      </c>
      <c r="D19" s="21" t="s">
        <v>342</v>
      </c>
      <c r="E19" s="22">
        <v>8310</v>
      </c>
      <c r="F19" s="301">
        <v>931250</v>
      </c>
      <c r="G19" s="301"/>
      <c r="H19" s="22">
        <v>1310</v>
      </c>
      <c r="I19" s="302" t="s">
        <v>339</v>
      </c>
      <c r="J19" s="302"/>
      <c r="K19" s="23" t="s">
        <v>57</v>
      </c>
      <c r="L19" s="224">
        <v>3094412</v>
      </c>
      <c r="M19" s="24"/>
      <c r="N19" s="25"/>
      <c r="O19" s="225"/>
    </row>
    <row r="20" spans="1:15" ht="57" customHeight="1" outlineLevel="1" x14ac:dyDescent="0.3">
      <c r="A20" s="20" t="s">
        <v>336</v>
      </c>
      <c r="B20" s="21" t="s">
        <v>337</v>
      </c>
      <c r="C20" s="21" t="s">
        <v>276</v>
      </c>
      <c r="D20" s="21" t="s">
        <v>343</v>
      </c>
      <c r="E20" s="22">
        <v>8310</v>
      </c>
      <c r="F20" s="301">
        <v>132673</v>
      </c>
      <c r="G20" s="301"/>
      <c r="H20" s="22">
        <v>1310</v>
      </c>
      <c r="I20" s="302" t="s">
        <v>339</v>
      </c>
      <c r="J20" s="302"/>
      <c r="K20" s="23" t="s">
        <v>57</v>
      </c>
      <c r="L20" s="224">
        <v>3227085</v>
      </c>
      <c r="M20" s="24"/>
      <c r="N20" s="25"/>
      <c r="O20" s="225"/>
    </row>
    <row r="21" spans="1:15" ht="57" customHeight="1" outlineLevel="1" x14ac:dyDescent="0.3">
      <c r="A21" s="20" t="s">
        <v>336</v>
      </c>
      <c r="B21" s="21" t="s">
        <v>337</v>
      </c>
      <c r="C21" s="21" t="s">
        <v>276</v>
      </c>
      <c r="D21" s="21" t="s">
        <v>344</v>
      </c>
      <c r="E21" s="22">
        <v>8310</v>
      </c>
      <c r="F21" s="301">
        <v>32700</v>
      </c>
      <c r="G21" s="301"/>
      <c r="H21" s="22">
        <v>1310</v>
      </c>
      <c r="I21" s="302" t="s">
        <v>339</v>
      </c>
      <c r="J21" s="302"/>
      <c r="K21" s="23" t="s">
        <v>57</v>
      </c>
      <c r="L21" s="224">
        <v>3259785</v>
      </c>
      <c r="M21" s="24"/>
      <c r="N21" s="25"/>
      <c r="O21" s="225"/>
    </row>
    <row r="22" spans="1:15" ht="57" customHeight="1" outlineLevel="1" x14ac:dyDescent="0.3">
      <c r="A22" s="20" t="s">
        <v>336</v>
      </c>
      <c r="B22" s="21" t="s">
        <v>337</v>
      </c>
      <c r="C22" s="21" t="s">
        <v>276</v>
      </c>
      <c r="D22" s="21" t="s">
        <v>344</v>
      </c>
      <c r="E22" s="22">
        <v>8310</v>
      </c>
      <c r="F22" s="301">
        <v>32700</v>
      </c>
      <c r="G22" s="301"/>
      <c r="H22" s="22">
        <v>1310</v>
      </c>
      <c r="I22" s="302" t="s">
        <v>339</v>
      </c>
      <c r="J22" s="302"/>
      <c r="K22" s="23" t="s">
        <v>57</v>
      </c>
      <c r="L22" s="224">
        <v>3292485</v>
      </c>
      <c r="M22" s="24"/>
      <c r="N22" s="25"/>
      <c r="O22" s="225"/>
    </row>
    <row r="23" spans="1:15" ht="57" customHeight="1" outlineLevel="1" x14ac:dyDescent="0.3">
      <c r="A23" s="20" t="s">
        <v>336</v>
      </c>
      <c r="B23" s="21" t="s">
        <v>337</v>
      </c>
      <c r="C23" s="21" t="s">
        <v>276</v>
      </c>
      <c r="D23" s="21" t="s">
        <v>345</v>
      </c>
      <c r="E23" s="22">
        <v>8310</v>
      </c>
      <c r="F23" s="301">
        <v>707750</v>
      </c>
      <c r="G23" s="301"/>
      <c r="H23" s="22">
        <v>1310</v>
      </c>
      <c r="I23" s="302" t="s">
        <v>339</v>
      </c>
      <c r="J23" s="302"/>
      <c r="K23" s="23" t="s">
        <v>57</v>
      </c>
      <c r="L23" s="224">
        <v>4000235</v>
      </c>
      <c r="M23" s="24"/>
      <c r="N23" s="25"/>
      <c r="O23" s="225"/>
    </row>
    <row r="24" spans="1:15" ht="68.25" customHeight="1" outlineLevel="1" x14ac:dyDescent="0.3">
      <c r="A24" s="20" t="s">
        <v>336</v>
      </c>
      <c r="B24" s="21" t="s">
        <v>337</v>
      </c>
      <c r="C24" s="21" t="s">
        <v>276</v>
      </c>
      <c r="D24" s="21" t="s">
        <v>346</v>
      </c>
      <c r="E24" s="22">
        <v>8310</v>
      </c>
      <c r="F24" s="301">
        <v>1090726</v>
      </c>
      <c r="G24" s="301"/>
      <c r="H24" s="22">
        <v>1310</v>
      </c>
      <c r="I24" s="302" t="s">
        <v>339</v>
      </c>
      <c r="J24" s="302"/>
      <c r="K24" s="23" t="s">
        <v>57</v>
      </c>
      <c r="L24" s="224">
        <v>5090961</v>
      </c>
      <c r="M24" s="24"/>
      <c r="N24" s="25"/>
      <c r="O24" s="225"/>
    </row>
    <row r="25" spans="1:15" ht="68.25" customHeight="1" outlineLevel="1" x14ac:dyDescent="0.3">
      <c r="A25" s="20" t="s">
        <v>347</v>
      </c>
      <c r="B25" s="21" t="s">
        <v>348</v>
      </c>
      <c r="C25" s="21" t="s">
        <v>275</v>
      </c>
      <c r="D25" s="21" t="s">
        <v>349</v>
      </c>
      <c r="E25" s="22">
        <v>8310</v>
      </c>
      <c r="F25" s="301">
        <v>181773</v>
      </c>
      <c r="G25" s="301"/>
      <c r="H25" s="22">
        <v>1310</v>
      </c>
      <c r="I25" s="302" t="s">
        <v>339</v>
      </c>
      <c r="J25" s="302"/>
      <c r="K25" s="23" t="s">
        <v>57</v>
      </c>
      <c r="L25" s="224">
        <v>5272734</v>
      </c>
      <c r="M25" s="24"/>
      <c r="N25" s="25"/>
      <c r="O25" s="225"/>
    </row>
    <row r="26" spans="1:15" ht="68.25" customHeight="1" outlineLevel="1" x14ac:dyDescent="0.3">
      <c r="A26" s="20" t="s">
        <v>347</v>
      </c>
      <c r="B26" s="21" t="s">
        <v>348</v>
      </c>
      <c r="C26" s="21" t="s">
        <v>275</v>
      </c>
      <c r="D26" s="21" t="s">
        <v>350</v>
      </c>
      <c r="E26" s="22">
        <v>8310</v>
      </c>
      <c r="F26" s="301">
        <v>181773</v>
      </c>
      <c r="G26" s="301"/>
      <c r="H26" s="22">
        <v>1310</v>
      </c>
      <c r="I26" s="302" t="s">
        <v>339</v>
      </c>
      <c r="J26" s="302"/>
      <c r="K26" s="23" t="s">
        <v>57</v>
      </c>
      <c r="L26" s="224">
        <v>5454507</v>
      </c>
      <c r="M26" s="24"/>
      <c r="N26" s="25"/>
      <c r="O26" s="225"/>
    </row>
    <row r="27" spans="1:15" ht="68.25" customHeight="1" outlineLevel="1" x14ac:dyDescent="0.3">
      <c r="A27" s="20" t="s">
        <v>347</v>
      </c>
      <c r="B27" s="21" t="s">
        <v>348</v>
      </c>
      <c r="C27" s="21" t="s">
        <v>275</v>
      </c>
      <c r="D27" s="21" t="s">
        <v>351</v>
      </c>
      <c r="E27" s="22">
        <v>8310</v>
      </c>
      <c r="F27" s="301">
        <v>121531.73</v>
      </c>
      <c r="G27" s="301"/>
      <c r="H27" s="22">
        <v>1310</v>
      </c>
      <c r="I27" s="302" t="s">
        <v>339</v>
      </c>
      <c r="J27" s="302"/>
      <c r="K27" s="23" t="s">
        <v>57</v>
      </c>
      <c r="L27" s="224">
        <v>5576038.7300000004</v>
      </c>
      <c r="M27" s="24"/>
      <c r="N27" s="25"/>
      <c r="O27" s="225"/>
    </row>
    <row r="28" spans="1:15" ht="68.25" customHeight="1" outlineLevel="1" x14ac:dyDescent="0.3">
      <c r="A28" s="20" t="s">
        <v>347</v>
      </c>
      <c r="B28" s="21" t="s">
        <v>348</v>
      </c>
      <c r="C28" s="21" t="s">
        <v>275</v>
      </c>
      <c r="D28" s="21" t="s">
        <v>351</v>
      </c>
      <c r="E28" s="22">
        <v>8310</v>
      </c>
      <c r="F28" s="301">
        <v>48612.69</v>
      </c>
      <c r="G28" s="301"/>
      <c r="H28" s="22">
        <v>1310</v>
      </c>
      <c r="I28" s="302" t="s">
        <v>339</v>
      </c>
      <c r="J28" s="302"/>
      <c r="K28" s="23" t="s">
        <v>57</v>
      </c>
      <c r="L28" s="224">
        <v>5624651.4200000009</v>
      </c>
      <c r="M28" s="24"/>
      <c r="N28" s="25"/>
      <c r="O28" s="225"/>
    </row>
    <row r="29" spans="1:15" ht="68.25" customHeight="1" outlineLevel="1" x14ac:dyDescent="0.3">
      <c r="A29" s="20" t="s">
        <v>347</v>
      </c>
      <c r="B29" s="21" t="s">
        <v>348</v>
      </c>
      <c r="C29" s="21" t="s">
        <v>275</v>
      </c>
      <c r="D29" s="21" t="s">
        <v>351</v>
      </c>
      <c r="E29" s="22">
        <v>8310</v>
      </c>
      <c r="F29" s="301">
        <v>72919.039999999994</v>
      </c>
      <c r="G29" s="301"/>
      <c r="H29" s="22">
        <v>1310</v>
      </c>
      <c r="I29" s="302" t="s">
        <v>339</v>
      </c>
      <c r="J29" s="302"/>
      <c r="K29" s="23" t="s">
        <v>57</v>
      </c>
      <c r="L29" s="224">
        <v>5697570.4600000009</v>
      </c>
      <c r="M29" s="24"/>
      <c r="N29" s="25"/>
      <c r="O29" s="225"/>
    </row>
    <row r="30" spans="1:15" ht="68.25" customHeight="1" outlineLevel="1" x14ac:dyDescent="0.3">
      <c r="A30" s="20" t="s">
        <v>347</v>
      </c>
      <c r="B30" s="21" t="s">
        <v>348</v>
      </c>
      <c r="C30" s="21" t="s">
        <v>275</v>
      </c>
      <c r="D30" s="21" t="s">
        <v>352</v>
      </c>
      <c r="E30" s="22">
        <v>8310</v>
      </c>
      <c r="F30" s="301">
        <v>120414.3</v>
      </c>
      <c r="G30" s="301"/>
      <c r="H30" s="22">
        <v>1310</v>
      </c>
      <c r="I30" s="302" t="s">
        <v>339</v>
      </c>
      <c r="J30" s="302"/>
      <c r="K30" s="23" t="s">
        <v>57</v>
      </c>
      <c r="L30" s="224">
        <v>5817984.7600000007</v>
      </c>
      <c r="M30" s="24"/>
      <c r="N30" s="25"/>
      <c r="O30" s="225"/>
    </row>
    <row r="31" spans="1:15" ht="68.25" customHeight="1" outlineLevel="1" x14ac:dyDescent="0.3">
      <c r="A31" s="20" t="s">
        <v>347</v>
      </c>
      <c r="B31" s="21" t="s">
        <v>348</v>
      </c>
      <c r="C31" s="21" t="s">
        <v>275</v>
      </c>
      <c r="D31" s="21" t="s">
        <v>352</v>
      </c>
      <c r="E31" s="22">
        <v>8310</v>
      </c>
      <c r="F31" s="301">
        <v>130448.82</v>
      </c>
      <c r="G31" s="301"/>
      <c r="H31" s="22">
        <v>1310</v>
      </c>
      <c r="I31" s="302" t="s">
        <v>339</v>
      </c>
      <c r="J31" s="302"/>
      <c r="K31" s="23" t="s">
        <v>57</v>
      </c>
      <c r="L31" s="224">
        <v>5948433.580000001</v>
      </c>
      <c r="M31" s="24"/>
      <c r="N31" s="25"/>
      <c r="O31" s="225"/>
    </row>
    <row r="32" spans="1:15" ht="68.25" customHeight="1" outlineLevel="1" x14ac:dyDescent="0.3">
      <c r="A32" s="20" t="s">
        <v>347</v>
      </c>
      <c r="B32" s="21" t="s">
        <v>348</v>
      </c>
      <c r="C32" s="21" t="s">
        <v>275</v>
      </c>
      <c r="D32" s="21" t="s">
        <v>353</v>
      </c>
      <c r="E32" s="22">
        <v>8310</v>
      </c>
      <c r="F32" s="301">
        <v>230621.81</v>
      </c>
      <c r="G32" s="301"/>
      <c r="H32" s="22">
        <v>1310</v>
      </c>
      <c r="I32" s="302" t="s">
        <v>339</v>
      </c>
      <c r="J32" s="302"/>
      <c r="K32" s="23" t="s">
        <v>57</v>
      </c>
      <c r="L32" s="224">
        <v>6179055.3900000006</v>
      </c>
      <c r="M32" s="24"/>
      <c r="N32" s="25"/>
      <c r="O32" s="225"/>
    </row>
    <row r="33" spans="1:15" ht="68.25" customHeight="1" outlineLevel="1" x14ac:dyDescent="0.3">
      <c r="A33" s="20" t="s">
        <v>347</v>
      </c>
      <c r="B33" s="21" t="s">
        <v>348</v>
      </c>
      <c r="C33" s="21" t="s">
        <v>275</v>
      </c>
      <c r="D33" s="21" t="s">
        <v>353</v>
      </c>
      <c r="E33" s="22">
        <v>8310</v>
      </c>
      <c r="F33" s="301">
        <v>269058.77</v>
      </c>
      <c r="G33" s="301"/>
      <c r="H33" s="22">
        <v>1310</v>
      </c>
      <c r="I33" s="302" t="s">
        <v>339</v>
      </c>
      <c r="J33" s="302"/>
      <c r="K33" s="23" t="s">
        <v>57</v>
      </c>
      <c r="L33" s="224">
        <v>6448114.1600000001</v>
      </c>
      <c r="M33" s="24"/>
      <c r="N33" s="25"/>
      <c r="O33" s="225"/>
    </row>
    <row r="34" spans="1:15" ht="68.25" customHeight="1" outlineLevel="1" x14ac:dyDescent="0.3">
      <c r="A34" s="20" t="s">
        <v>347</v>
      </c>
      <c r="B34" s="21" t="s">
        <v>348</v>
      </c>
      <c r="C34" s="21" t="s">
        <v>275</v>
      </c>
      <c r="D34" s="21" t="s">
        <v>353</v>
      </c>
      <c r="E34" s="22">
        <v>8310</v>
      </c>
      <c r="F34" s="301">
        <v>269058.77</v>
      </c>
      <c r="G34" s="301"/>
      <c r="H34" s="22">
        <v>1310</v>
      </c>
      <c r="I34" s="302" t="s">
        <v>339</v>
      </c>
      <c r="J34" s="302"/>
      <c r="K34" s="23" t="s">
        <v>57</v>
      </c>
      <c r="L34" s="224">
        <v>6717172.9299999997</v>
      </c>
      <c r="M34" s="24"/>
      <c r="N34" s="25"/>
      <c r="O34" s="225"/>
    </row>
    <row r="35" spans="1:15" ht="57" customHeight="1" outlineLevel="1" x14ac:dyDescent="0.3">
      <c r="A35" s="20" t="s">
        <v>347</v>
      </c>
      <c r="B35" s="21" t="s">
        <v>348</v>
      </c>
      <c r="C35" s="21" t="s">
        <v>281</v>
      </c>
      <c r="D35" s="21" t="s">
        <v>354</v>
      </c>
      <c r="E35" s="22">
        <v>8310</v>
      </c>
      <c r="F35" s="301">
        <v>703618.39</v>
      </c>
      <c r="G35" s="301"/>
      <c r="H35" s="22">
        <v>1310</v>
      </c>
      <c r="I35" s="302" t="s">
        <v>339</v>
      </c>
      <c r="J35" s="302"/>
      <c r="K35" s="23" t="s">
        <v>57</v>
      </c>
      <c r="L35" s="224">
        <v>7420791.3199999994</v>
      </c>
      <c r="M35" s="24"/>
      <c r="N35" s="25"/>
      <c r="O35" s="225"/>
    </row>
    <row r="36" spans="1:15" ht="57" customHeight="1" outlineLevel="1" x14ac:dyDescent="0.3">
      <c r="A36" s="20" t="s">
        <v>347</v>
      </c>
      <c r="B36" s="21" t="s">
        <v>348</v>
      </c>
      <c r="C36" s="21" t="s">
        <v>281</v>
      </c>
      <c r="D36" s="21" t="s">
        <v>354</v>
      </c>
      <c r="E36" s="22">
        <v>8310</v>
      </c>
      <c r="F36" s="301">
        <v>1266513.1100000001</v>
      </c>
      <c r="G36" s="301"/>
      <c r="H36" s="22">
        <v>1310</v>
      </c>
      <c r="I36" s="302" t="s">
        <v>339</v>
      </c>
      <c r="J36" s="302"/>
      <c r="K36" s="23" t="s">
        <v>57</v>
      </c>
      <c r="L36" s="224">
        <v>8687304.4299999997</v>
      </c>
      <c r="M36" s="24"/>
      <c r="N36" s="25"/>
      <c r="O36" s="225"/>
    </row>
    <row r="37" spans="1:15" ht="68.25" customHeight="1" outlineLevel="1" x14ac:dyDescent="0.3">
      <c r="A37" s="20" t="s">
        <v>347</v>
      </c>
      <c r="B37" s="21" t="s">
        <v>355</v>
      </c>
      <c r="C37" s="21" t="s">
        <v>281</v>
      </c>
      <c r="D37" s="21" t="s">
        <v>354</v>
      </c>
      <c r="E37" s="22">
        <v>8310</v>
      </c>
      <c r="F37" s="301">
        <v>8673.02</v>
      </c>
      <c r="G37" s="301"/>
      <c r="H37" s="22">
        <v>1310</v>
      </c>
      <c r="I37" s="302" t="s">
        <v>339</v>
      </c>
      <c r="J37" s="302"/>
      <c r="K37" s="23" t="s">
        <v>57</v>
      </c>
      <c r="L37" s="224">
        <v>8695977.4499999993</v>
      </c>
      <c r="M37" s="24"/>
      <c r="N37" s="25"/>
      <c r="O37" s="225"/>
    </row>
    <row r="38" spans="1:15" ht="68.25" customHeight="1" outlineLevel="1" x14ac:dyDescent="0.3">
      <c r="A38" s="20" t="s">
        <v>347</v>
      </c>
      <c r="B38" s="21" t="s">
        <v>355</v>
      </c>
      <c r="C38" s="21" t="s">
        <v>281</v>
      </c>
      <c r="D38" s="21" t="s">
        <v>354</v>
      </c>
      <c r="E38" s="22">
        <v>8310</v>
      </c>
      <c r="F38" s="301">
        <v>15611.42</v>
      </c>
      <c r="G38" s="301"/>
      <c r="H38" s="22">
        <v>1310</v>
      </c>
      <c r="I38" s="302" t="s">
        <v>339</v>
      </c>
      <c r="J38" s="302"/>
      <c r="K38" s="23" t="s">
        <v>57</v>
      </c>
      <c r="L38" s="224">
        <v>8711588.8699999992</v>
      </c>
      <c r="M38" s="24"/>
      <c r="N38" s="25"/>
      <c r="O38" s="225"/>
    </row>
    <row r="39" spans="1:15" ht="68.25" customHeight="1" outlineLevel="1" x14ac:dyDescent="0.3">
      <c r="A39" s="20" t="s">
        <v>347</v>
      </c>
      <c r="B39" s="21" t="s">
        <v>355</v>
      </c>
      <c r="C39" s="21" t="s">
        <v>275</v>
      </c>
      <c r="D39" s="21" t="s">
        <v>351</v>
      </c>
      <c r="E39" s="22">
        <v>8310</v>
      </c>
      <c r="F39" s="301">
        <v>74.34</v>
      </c>
      <c r="G39" s="301"/>
      <c r="H39" s="22">
        <v>1310</v>
      </c>
      <c r="I39" s="302" t="s">
        <v>339</v>
      </c>
      <c r="J39" s="302"/>
      <c r="K39" s="23" t="s">
        <v>57</v>
      </c>
      <c r="L39" s="224">
        <v>8711663.209999999</v>
      </c>
      <c r="M39" s="24"/>
      <c r="N39" s="25"/>
      <c r="O39" s="225"/>
    </row>
    <row r="40" spans="1:15" ht="68.25" customHeight="1" outlineLevel="1" x14ac:dyDescent="0.3">
      <c r="A40" s="20" t="s">
        <v>347</v>
      </c>
      <c r="B40" s="21" t="s">
        <v>355</v>
      </c>
      <c r="C40" s="21" t="s">
        <v>275</v>
      </c>
      <c r="D40" s="21" t="s">
        <v>351</v>
      </c>
      <c r="E40" s="22">
        <v>8310</v>
      </c>
      <c r="F40" s="301">
        <v>29.73</v>
      </c>
      <c r="G40" s="301"/>
      <c r="H40" s="22">
        <v>1310</v>
      </c>
      <c r="I40" s="302" t="s">
        <v>339</v>
      </c>
      <c r="J40" s="302"/>
      <c r="K40" s="23" t="s">
        <v>57</v>
      </c>
      <c r="L40" s="224">
        <v>8711692.9399999995</v>
      </c>
      <c r="M40" s="24"/>
      <c r="N40" s="25"/>
      <c r="O40" s="225"/>
    </row>
    <row r="41" spans="1:15" ht="68.25" customHeight="1" outlineLevel="1" x14ac:dyDescent="0.3">
      <c r="A41" s="20" t="s">
        <v>347</v>
      </c>
      <c r="B41" s="21" t="s">
        <v>355</v>
      </c>
      <c r="C41" s="21" t="s">
        <v>275</v>
      </c>
      <c r="D41" s="21" t="s">
        <v>351</v>
      </c>
      <c r="E41" s="22">
        <v>8310</v>
      </c>
      <c r="F41" s="301">
        <v>44.6</v>
      </c>
      <c r="G41" s="301"/>
      <c r="H41" s="22">
        <v>1310</v>
      </c>
      <c r="I41" s="302" t="s">
        <v>339</v>
      </c>
      <c r="J41" s="302"/>
      <c r="K41" s="23" t="s">
        <v>57</v>
      </c>
      <c r="L41" s="224">
        <v>8711737.5399999991</v>
      </c>
      <c r="M41" s="24"/>
      <c r="N41" s="25"/>
      <c r="O41" s="225"/>
    </row>
    <row r="42" spans="1:15" ht="68.25" customHeight="1" outlineLevel="1" x14ac:dyDescent="0.3">
      <c r="A42" s="20" t="s">
        <v>356</v>
      </c>
      <c r="B42" s="21" t="s">
        <v>357</v>
      </c>
      <c r="C42" s="21" t="s">
        <v>275</v>
      </c>
      <c r="D42" s="21" t="s">
        <v>351</v>
      </c>
      <c r="E42" s="22">
        <v>8310</v>
      </c>
      <c r="F42" s="301">
        <v>71533.789999999994</v>
      </c>
      <c r="G42" s="301"/>
      <c r="H42" s="22">
        <v>1310</v>
      </c>
      <c r="I42" s="302" t="s">
        <v>339</v>
      </c>
      <c r="J42" s="302"/>
      <c r="K42" s="23" t="s">
        <v>57</v>
      </c>
      <c r="L42" s="224">
        <v>8783271.3299999982</v>
      </c>
      <c r="M42" s="24"/>
      <c r="N42" s="25"/>
      <c r="O42" s="225"/>
    </row>
    <row r="43" spans="1:15" ht="68.25" customHeight="1" outlineLevel="1" x14ac:dyDescent="0.3">
      <c r="A43" s="20" t="s">
        <v>356</v>
      </c>
      <c r="B43" s="21" t="s">
        <v>357</v>
      </c>
      <c r="C43" s="21" t="s">
        <v>275</v>
      </c>
      <c r="D43" s="21" t="s">
        <v>351</v>
      </c>
      <c r="E43" s="22">
        <v>8310</v>
      </c>
      <c r="F43" s="301">
        <v>47689.19</v>
      </c>
      <c r="G43" s="301"/>
      <c r="H43" s="22">
        <v>1310</v>
      </c>
      <c r="I43" s="302" t="s">
        <v>339</v>
      </c>
      <c r="J43" s="302"/>
      <c r="K43" s="23" t="s">
        <v>57</v>
      </c>
      <c r="L43" s="224">
        <v>8830960.5199999977</v>
      </c>
      <c r="M43" s="24"/>
      <c r="N43" s="25"/>
      <c r="O43" s="225"/>
    </row>
    <row r="44" spans="1:15" ht="68.25" customHeight="1" outlineLevel="1" x14ac:dyDescent="0.3">
      <c r="A44" s="20" t="s">
        <v>356</v>
      </c>
      <c r="B44" s="21" t="s">
        <v>357</v>
      </c>
      <c r="C44" s="21" t="s">
        <v>275</v>
      </c>
      <c r="D44" s="21" t="s">
        <v>351</v>
      </c>
      <c r="E44" s="22">
        <v>8310</v>
      </c>
      <c r="F44" s="301">
        <v>71533.789999999994</v>
      </c>
      <c r="G44" s="301"/>
      <c r="H44" s="22">
        <v>1310</v>
      </c>
      <c r="I44" s="302" t="s">
        <v>339</v>
      </c>
      <c r="J44" s="302"/>
      <c r="K44" s="23" t="s">
        <v>57</v>
      </c>
      <c r="L44" s="224">
        <v>8902494.3099999968</v>
      </c>
      <c r="M44" s="24"/>
      <c r="N44" s="25"/>
      <c r="O44" s="225"/>
    </row>
    <row r="45" spans="1:15" ht="68.25" customHeight="1" outlineLevel="1" x14ac:dyDescent="0.3">
      <c r="A45" s="20" t="s">
        <v>356</v>
      </c>
      <c r="B45" s="21" t="s">
        <v>357</v>
      </c>
      <c r="C45" s="21" t="s">
        <v>275</v>
      </c>
      <c r="D45" s="21" t="s">
        <v>351</v>
      </c>
      <c r="E45" s="22">
        <v>8310</v>
      </c>
      <c r="F45" s="301">
        <v>47689.2</v>
      </c>
      <c r="G45" s="301"/>
      <c r="H45" s="22">
        <v>1310</v>
      </c>
      <c r="I45" s="302" t="s">
        <v>339</v>
      </c>
      <c r="J45" s="302"/>
      <c r="K45" s="23" t="s">
        <v>57</v>
      </c>
      <c r="L45" s="224">
        <v>8950183.5099999961</v>
      </c>
      <c r="M45" s="24"/>
      <c r="N45" s="25"/>
      <c r="O45" s="225"/>
    </row>
    <row r="46" spans="1:15" ht="68.25" customHeight="1" outlineLevel="1" x14ac:dyDescent="0.3">
      <c r="A46" s="20" t="s">
        <v>356</v>
      </c>
      <c r="B46" s="21" t="s">
        <v>357</v>
      </c>
      <c r="C46" s="21" t="s">
        <v>283</v>
      </c>
      <c r="D46" s="21" t="s">
        <v>358</v>
      </c>
      <c r="E46" s="22">
        <v>8310</v>
      </c>
      <c r="F46" s="301">
        <v>121799.03999999999</v>
      </c>
      <c r="G46" s="301"/>
      <c r="H46" s="22">
        <v>1310</v>
      </c>
      <c r="I46" s="302" t="s">
        <v>339</v>
      </c>
      <c r="J46" s="302"/>
      <c r="K46" s="23" t="s">
        <v>57</v>
      </c>
      <c r="L46" s="224">
        <v>9071982.5499999952</v>
      </c>
      <c r="M46" s="24"/>
      <c r="N46" s="25"/>
      <c r="O46" s="225"/>
    </row>
    <row r="47" spans="1:15" ht="68.25" customHeight="1" outlineLevel="1" x14ac:dyDescent="0.3">
      <c r="A47" s="20" t="s">
        <v>356</v>
      </c>
      <c r="B47" s="21" t="s">
        <v>357</v>
      </c>
      <c r="C47" s="21" t="s">
        <v>283</v>
      </c>
      <c r="D47" s="21" t="s">
        <v>359</v>
      </c>
      <c r="E47" s="22">
        <v>8310</v>
      </c>
      <c r="F47" s="301">
        <v>56046.400000000001</v>
      </c>
      <c r="G47" s="301"/>
      <c r="H47" s="22">
        <v>1310</v>
      </c>
      <c r="I47" s="302" t="s">
        <v>339</v>
      </c>
      <c r="J47" s="302"/>
      <c r="K47" s="23" t="s">
        <v>57</v>
      </c>
      <c r="L47" s="224">
        <v>9128028.9499999955</v>
      </c>
      <c r="M47" s="24"/>
      <c r="N47" s="25"/>
      <c r="O47" s="225"/>
    </row>
    <row r="48" spans="1:15" ht="57" customHeight="1" outlineLevel="1" x14ac:dyDescent="0.3">
      <c r="A48" s="20" t="s">
        <v>356</v>
      </c>
      <c r="B48" s="21" t="s">
        <v>357</v>
      </c>
      <c r="C48" s="21" t="s">
        <v>276</v>
      </c>
      <c r="D48" s="21" t="s">
        <v>360</v>
      </c>
      <c r="E48" s="22">
        <v>8310</v>
      </c>
      <c r="F48" s="301">
        <v>457100</v>
      </c>
      <c r="G48" s="301"/>
      <c r="H48" s="22">
        <v>1310</v>
      </c>
      <c r="I48" s="302" t="s">
        <v>339</v>
      </c>
      <c r="J48" s="302"/>
      <c r="K48" s="23" t="s">
        <v>57</v>
      </c>
      <c r="L48" s="224">
        <v>9585128.9499999955</v>
      </c>
      <c r="M48" s="24"/>
      <c r="N48" s="25"/>
      <c r="O48" s="225"/>
    </row>
    <row r="49" spans="1:15" ht="57" customHeight="1" outlineLevel="1" x14ac:dyDescent="0.3">
      <c r="A49" s="20" t="s">
        <v>356</v>
      </c>
      <c r="B49" s="21" t="s">
        <v>357</v>
      </c>
      <c r="C49" s="21" t="s">
        <v>276</v>
      </c>
      <c r="D49" s="21" t="s">
        <v>361</v>
      </c>
      <c r="E49" s="22">
        <v>8310</v>
      </c>
      <c r="F49" s="301">
        <v>152790</v>
      </c>
      <c r="G49" s="301"/>
      <c r="H49" s="22">
        <v>1310</v>
      </c>
      <c r="I49" s="302" t="s">
        <v>339</v>
      </c>
      <c r="J49" s="302"/>
      <c r="K49" s="23" t="s">
        <v>57</v>
      </c>
      <c r="L49" s="224">
        <v>9737918.9499999955</v>
      </c>
      <c r="M49" s="24"/>
      <c r="N49" s="25"/>
      <c r="O49" s="225"/>
    </row>
    <row r="50" spans="1:15" ht="57" customHeight="1" outlineLevel="1" x14ac:dyDescent="0.3">
      <c r="A50" s="20" t="s">
        <v>356</v>
      </c>
      <c r="B50" s="21" t="s">
        <v>357</v>
      </c>
      <c r="C50" s="21" t="s">
        <v>276</v>
      </c>
      <c r="D50" s="21" t="s">
        <v>362</v>
      </c>
      <c r="E50" s="22">
        <v>8310</v>
      </c>
      <c r="F50" s="301">
        <v>136700</v>
      </c>
      <c r="G50" s="301"/>
      <c r="H50" s="22">
        <v>1310</v>
      </c>
      <c r="I50" s="302" t="s">
        <v>339</v>
      </c>
      <c r="J50" s="302"/>
      <c r="K50" s="23" t="s">
        <v>57</v>
      </c>
      <c r="L50" s="224">
        <v>9874618.9499999955</v>
      </c>
      <c r="M50" s="24"/>
      <c r="N50" s="25"/>
      <c r="O50" s="225"/>
    </row>
    <row r="51" spans="1:15" ht="57" customHeight="1" outlineLevel="1" x14ac:dyDescent="0.3">
      <c r="A51" s="20" t="s">
        <v>356</v>
      </c>
      <c r="B51" s="21" t="s">
        <v>357</v>
      </c>
      <c r="C51" s="21" t="s">
        <v>276</v>
      </c>
      <c r="D51" s="21" t="s">
        <v>363</v>
      </c>
      <c r="E51" s="22">
        <v>8310</v>
      </c>
      <c r="F51" s="301">
        <v>333164</v>
      </c>
      <c r="G51" s="301"/>
      <c r="H51" s="22">
        <v>1310</v>
      </c>
      <c r="I51" s="302" t="s">
        <v>339</v>
      </c>
      <c r="J51" s="302"/>
      <c r="K51" s="23" t="s">
        <v>57</v>
      </c>
      <c r="L51" s="224">
        <v>10207782.949999996</v>
      </c>
      <c r="M51" s="24"/>
      <c r="N51" s="25"/>
      <c r="O51" s="225"/>
    </row>
    <row r="52" spans="1:15" ht="57" customHeight="1" outlineLevel="1" x14ac:dyDescent="0.3">
      <c r="A52" s="20" t="s">
        <v>356</v>
      </c>
      <c r="B52" s="21" t="s">
        <v>357</v>
      </c>
      <c r="C52" s="21" t="s">
        <v>276</v>
      </c>
      <c r="D52" s="21" t="s">
        <v>364</v>
      </c>
      <c r="E52" s="22">
        <v>8310</v>
      </c>
      <c r="F52" s="301">
        <v>206400</v>
      </c>
      <c r="G52" s="301"/>
      <c r="H52" s="22">
        <v>1310</v>
      </c>
      <c r="I52" s="302" t="s">
        <v>339</v>
      </c>
      <c r="J52" s="302"/>
      <c r="K52" s="23" t="s">
        <v>57</v>
      </c>
      <c r="L52" s="224">
        <v>10414182.949999996</v>
      </c>
      <c r="M52" s="24"/>
      <c r="N52" s="25"/>
      <c r="O52" s="225"/>
    </row>
    <row r="53" spans="1:15" ht="57" customHeight="1" outlineLevel="1" x14ac:dyDescent="0.3">
      <c r="A53" s="20" t="s">
        <v>356</v>
      </c>
      <c r="B53" s="21" t="s">
        <v>357</v>
      </c>
      <c r="C53" s="21" t="s">
        <v>276</v>
      </c>
      <c r="D53" s="21" t="s">
        <v>343</v>
      </c>
      <c r="E53" s="22">
        <v>8310</v>
      </c>
      <c r="F53" s="301">
        <v>161448</v>
      </c>
      <c r="G53" s="301"/>
      <c r="H53" s="22">
        <v>1310</v>
      </c>
      <c r="I53" s="302" t="s">
        <v>339</v>
      </c>
      <c r="J53" s="302"/>
      <c r="K53" s="23" t="s">
        <v>57</v>
      </c>
      <c r="L53" s="224">
        <v>10575630.949999996</v>
      </c>
      <c r="M53" s="24"/>
      <c r="N53" s="25"/>
      <c r="O53" s="225"/>
    </row>
    <row r="54" spans="1:15" ht="57" customHeight="1" outlineLevel="1" x14ac:dyDescent="0.3">
      <c r="A54" s="20" t="s">
        <v>356</v>
      </c>
      <c r="B54" s="21" t="s">
        <v>357</v>
      </c>
      <c r="C54" s="21" t="s">
        <v>276</v>
      </c>
      <c r="D54" s="21" t="s">
        <v>365</v>
      </c>
      <c r="E54" s="22">
        <v>8310</v>
      </c>
      <c r="F54" s="301">
        <v>48678</v>
      </c>
      <c r="G54" s="301"/>
      <c r="H54" s="22">
        <v>1310</v>
      </c>
      <c r="I54" s="302" t="s">
        <v>339</v>
      </c>
      <c r="J54" s="302"/>
      <c r="K54" s="23" t="s">
        <v>57</v>
      </c>
      <c r="L54" s="224">
        <v>10624308.949999996</v>
      </c>
      <c r="M54" s="24"/>
      <c r="N54" s="25"/>
      <c r="O54" s="225"/>
    </row>
    <row r="55" spans="1:15" ht="79.5" customHeight="1" outlineLevel="1" x14ac:dyDescent="0.3">
      <c r="A55" s="20" t="s">
        <v>356</v>
      </c>
      <c r="B55" s="21" t="s">
        <v>357</v>
      </c>
      <c r="C55" s="21" t="s">
        <v>275</v>
      </c>
      <c r="D55" s="21" t="s">
        <v>366</v>
      </c>
      <c r="E55" s="22">
        <v>8310</v>
      </c>
      <c r="F55" s="301">
        <v>128452.57</v>
      </c>
      <c r="G55" s="301"/>
      <c r="H55" s="22">
        <v>1310</v>
      </c>
      <c r="I55" s="302" t="s">
        <v>339</v>
      </c>
      <c r="J55" s="302"/>
      <c r="K55" s="23" t="s">
        <v>57</v>
      </c>
      <c r="L55" s="224">
        <v>10752761.519999996</v>
      </c>
      <c r="M55" s="24"/>
      <c r="N55" s="25"/>
      <c r="O55" s="225"/>
    </row>
    <row r="56" spans="1:15" ht="57" customHeight="1" outlineLevel="1" x14ac:dyDescent="0.3">
      <c r="A56" s="20" t="s">
        <v>356</v>
      </c>
      <c r="B56" s="21" t="s">
        <v>357</v>
      </c>
      <c r="C56" s="21" t="s">
        <v>367</v>
      </c>
      <c r="D56" s="21" t="s">
        <v>368</v>
      </c>
      <c r="E56" s="22">
        <v>8310</v>
      </c>
      <c r="F56" s="301">
        <v>11285.74</v>
      </c>
      <c r="G56" s="301"/>
      <c r="H56" s="22">
        <v>1310</v>
      </c>
      <c r="I56" s="302" t="s">
        <v>339</v>
      </c>
      <c r="J56" s="302"/>
      <c r="K56" s="23" t="s">
        <v>57</v>
      </c>
      <c r="L56" s="224">
        <v>10764047.259999996</v>
      </c>
      <c r="M56" s="24"/>
      <c r="N56" s="25"/>
      <c r="O56" s="225"/>
    </row>
    <row r="57" spans="1:15" ht="72" customHeight="1" outlineLevel="1" x14ac:dyDescent="0.3">
      <c r="A57" s="20" t="s">
        <v>369</v>
      </c>
      <c r="B57" s="21" t="s">
        <v>370</v>
      </c>
      <c r="C57" s="21" t="s">
        <v>273</v>
      </c>
      <c r="D57" s="21" t="s">
        <v>274</v>
      </c>
      <c r="E57" s="22">
        <v>8310</v>
      </c>
      <c r="F57" s="301">
        <v>927372.86</v>
      </c>
      <c r="G57" s="301"/>
      <c r="H57" s="22">
        <v>1310</v>
      </c>
      <c r="I57" s="302" t="s">
        <v>56</v>
      </c>
      <c r="J57" s="302"/>
      <c r="K57" s="23" t="s">
        <v>57</v>
      </c>
      <c r="L57" s="224">
        <v>11691420.119999995</v>
      </c>
      <c r="M57" s="24"/>
      <c r="N57" s="25"/>
      <c r="O57" s="225"/>
    </row>
    <row r="58" spans="1:15" ht="57" customHeight="1" outlineLevel="1" x14ac:dyDescent="0.3">
      <c r="A58" s="20" t="s">
        <v>369</v>
      </c>
      <c r="B58" s="21" t="s">
        <v>370</v>
      </c>
      <c r="C58" s="21" t="s">
        <v>276</v>
      </c>
      <c r="D58" s="21" t="s">
        <v>278</v>
      </c>
      <c r="E58" s="22">
        <v>8310</v>
      </c>
      <c r="F58" s="301">
        <v>447958</v>
      </c>
      <c r="G58" s="301"/>
      <c r="H58" s="22">
        <v>1310</v>
      </c>
      <c r="I58" s="302" t="s">
        <v>56</v>
      </c>
      <c r="J58" s="302"/>
      <c r="K58" s="23" t="s">
        <v>57</v>
      </c>
      <c r="L58" s="224">
        <v>12139378.119999995</v>
      </c>
      <c r="M58" s="24"/>
      <c r="N58" s="25"/>
      <c r="O58" s="225"/>
    </row>
    <row r="59" spans="1:15" ht="68.25" customHeight="1" outlineLevel="1" x14ac:dyDescent="0.3">
      <c r="A59" s="20" t="s">
        <v>371</v>
      </c>
      <c r="B59" s="21" t="s">
        <v>372</v>
      </c>
      <c r="C59" s="21" t="s">
        <v>275</v>
      </c>
      <c r="D59" s="21" t="s">
        <v>351</v>
      </c>
      <c r="E59" s="22">
        <v>8310</v>
      </c>
      <c r="F59" s="301">
        <v>233188.28</v>
      </c>
      <c r="G59" s="301"/>
      <c r="H59" s="22">
        <v>1310</v>
      </c>
      <c r="I59" s="302" t="s">
        <v>339</v>
      </c>
      <c r="J59" s="302"/>
      <c r="K59" s="23" t="s">
        <v>57</v>
      </c>
      <c r="L59" s="224">
        <v>12372566.399999995</v>
      </c>
      <c r="M59" s="24"/>
      <c r="N59" s="25"/>
      <c r="O59" s="225"/>
    </row>
    <row r="60" spans="1:15" ht="68.25" customHeight="1" outlineLevel="1" x14ac:dyDescent="0.3">
      <c r="A60" s="20" t="s">
        <v>371</v>
      </c>
      <c r="B60" s="21" t="s">
        <v>372</v>
      </c>
      <c r="C60" s="21" t="s">
        <v>275</v>
      </c>
      <c r="D60" s="21" t="s">
        <v>351</v>
      </c>
      <c r="E60" s="22">
        <v>8310</v>
      </c>
      <c r="F60" s="301">
        <v>233188.28</v>
      </c>
      <c r="G60" s="301"/>
      <c r="H60" s="22">
        <v>1310</v>
      </c>
      <c r="I60" s="302" t="s">
        <v>339</v>
      </c>
      <c r="J60" s="302"/>
      <c r="K60" s="23" t="s">
        <v>57</v>
      </c>
      <c r="L60" s="224">
        <v>12605754.679999994</v>
      </c>
      <c r="M60" s="24"/>
      <c r="N60" s="25"/>
      <c r="O60" s="225"/>
    </row>
    <row r="61" spans="1:15" ht="79.5" customHeight="1" outlineLevel="1" x14ac:dyDescent="0.3">
      <c r="A61" s="20" t="s">
        <v>371</v>
      </c>
      <c r="B61" s="21" t="s">
        <v>372</v>
      </c>
      <c r="C61" s="21" t="s">
        <v>275</v>
      </c>
      <c r="D61" s="21" t="s">
        <v>373</v>
      </c>
      <c r="E61" s="22">
        <v>8310</v>
      </c>
      <c r="F61" s="301">
        <v>344137.5</v>
      </c>
      <c r="G61" s="301"/>
      <c r="H61" s="22">
        <v>1310</v>
      </c>
      <c r="I61" s="302" t="s">
        <v>339</v>
      </c>
      <c r="J61" s="302"/>
      <c r="K61" s="23" t="s">
        <v>57</v>
      </c>
      <c r="L61" s="224">
        <v>12949892.179999994</v>
      </c>
      <c r="M61" s="24"/>
      <c r="N61" s="25"/>
      <c r="O61" s="225"/>
    </row>
    <row r="62" spans="1:15" ht="68.25" customHeight="1" outlineLevel="1" x14ac:dyDescent="0.3">
      <c r="A62" s="20" t="s">
        <v>371</v>
      </c>
      <c r="B62" s="21" t="s">
        <v>372</v>
      </c>
      <c r="C62" s="21" t="s">
        <v>275</v>
      </c>
      <c r="D62" s="21" t="s">
        <v>374</v>
      </c>
      <c r="E62" s="22">
        <v>8310</v>
      </c>
      <c r="F62" s="301">
        <v>200583</v>
      </c>
      <c r="G62" s="301"/>
      <c r="H62" s="22">
        <v>1310</v>
      </c>
      <c r="I62" s="302" t="s">
        <v>339</v>
      </c>
      <c r="J62" s="302"/>
      <c r="K62" s="23" t="s">
        <v>57</v>
      </c>
      <c r="L62" s="224">
        <v>13150475.179999994</v>
      </c>
      <c r="M62" s="24"/>
      <c r="N62" s="25"/>
      <c r="O62" s="225"/>
    </row>
    <row r="63" spans="1:15" ht="68.25" customHeight="1" outlineLevel="1" x14ac:dyDescent="0.3">
      <c r="A63" s="20" t="s">
        <v>371</v>
      </c>
      <c r="B63" s="21" t="s">
        <v>372</v>
      </c>
      <c r="C63" s="21" t="s">
        <v>275</v>
      </c>
      <c r="D63" s="21" t="s">
        <v>349</v>
      </c>
      <c r="E63" s="22">
        <v>8310</v>
      </c>
      <c r="F63" s="301">
        <v>363546</v>
      </c>
      <c r="G63" s="301"/>
      <c r="H63" s="22">
        <v>1310</v>
      </c>
      <c r="I63" s="302" t="s">
        <v>339</v>
      </c>
      <c r="J63" s="302"/>
      <c r="K63" s="23" t="s">
        <v>57</v>
      </c>
      <c r="L63" s="224">
        <v>13514021.179999994</v>
      </c>
      <c r="M63" s="24"/>
      <c r="N63" s="25"/>
      <c r="O63" s="225"/>
    </row>
    <row r="64" spans="1:15" ht="68.25" customHeight="1" outlineLevel="1" x14ac:dyDescent="0.3">
      <c r="A64" s="20" t="s">
        <v>371</v>
      </c>
      <c r="B64" s="21" t="s">
        <v>372</v>
      </c>
      <c r="C64" s="21" t="s">
        <v>275</v>
      </c>
      <c r="D64" s="21" t="s">
        <v>350</v>
      </c>
      <c r="E64" s="22">
        <v>8310</v>
      </c>
      <c r="F64" s="301">
        <v>363546</v>
      </c>
      <c r="G64" s="301"/>
      <c r="H64" s="22">
        <v>1310</v>
      </c>
      <c r="I64" s="302" t="s">
        <v>339</v>
      </c>
      <c r="J64" s="302"/>
      <c r="K64" s="23" t="s">
        <v>57</v>
      </c>
      <c r="L64" s="224">
        <v>13877567.179999994</v>
      </c>
      <c r="M64" s="24"/>
      <c r="N64" s="25"/>
      <c r="O64" s="225"/>
    </row>
    <row r="65" spans="1:15" ht="68.25" customHeight="1" outlineLevel="1" x14ac:dyDescent="0.3">
      <c r="A65" s="20" t="s">
        <v>371</v>
      </c>
      <c r="B65" s="21" t="s">
        <v>372</v>
      </c>
      <c r="C65" s="21" t="s">
        <v>275</v>
      </c>
      <c r="D65" s="21" t="s">
        <v>352</v>
      </c>
      <c r="E65" s="22">
        <v>8310</v>
      </c>
      <c r="F65" s="301">
        <v>250859.84</v>
      </c>
      <c r="G65" s="301"/>
      <c r="H65" s="22">
        <v>1310</v>
      </c>
      <c r="I65" s="302" t="s">
        <v>339</v>
      </c>
      <c r="J65" s="302"/>
      <c r="K65" s="23" t="s">
        <v>57</v>
      </c>
      <c r="L65" s="224">
        <v>14128427.019999994</v>
      </c>
      <c r="M65" s="24"/>
      <c r="N65" s="25"/>
      <c r="O65" s="225"/>
    </row>
    <row r="66" spans="1:15" ht="68.25" customHeight="1" outlineLevel="1" x14ac:dyDescent="0.3">
      <c r="A66" s="20" t="s">
        <v>371</v>
      </c>
      <c r="B66" s="21" t="s">
        <v>372</v>
      </c>
      <c r="C66" s="21" t="s">
        <v>275</v>
      </c>
      <c r="D66" s="21" t="s">
        <v>352</v>
      </c>
      <c r="E66" s="22">
        <v>8310</v>
      </c>
      <c r="F66" s="301">
        <v>250859.84</v>
      </c>
      <c r="G66" s="301"/>
      <c r="H66" s="22">
        <v>1310</v>
      </c>
      <c r="I66" s="302" t="s">
        <v>339</v>
      </c>
      <c r="J66" s="302"/>
      <c r="K66" s="23" t="s">
        <v>57</v>
      </c>
      <c r="L66" s="224">
        <v>14379286.859999994</v>
      </c>
      <c r="M66" s="24"/>
      <c r="N66" s="25"/>
      <c r="O66" s="225"/>
    </row>
    <row r="67" spans="1:15" ht="79.5" customHeight="1" outlineLevel="1" x14ac:dyDescent="0.3">
      <c r="A67" s="20" t="s">
        <v>371</v>
      </c>
      <c r="B67" s="21" t="s">
        <v>372</v>
      </c>
      <c r="C67" s="21" t="s">
        <v>273</v>
      </c>
      <c r="D67" s="21" t="s">
        <v>375</v>
      </c>
      <c r="E67" s="22">
        <v>8310</v>
      </c>
      <c r="F67" s="301">
        <v>865548</v>
      </c>
      <c r="G67" s="301"/>
      <c r="H67" s="22">
        <v>1310</v>
      </c>
      <c r="I67" s="302" t="s">
        <v>339</v>
      </c>
      <c r="J67" s="302"/>
      <c r="K67" s="23" t="s">
        <v>57</v>
      </c>
      <c r="L67" s="224">
        <v>15244834.859999994</v>
      </c>
      <c r="M67" s="24"/>
      <c r="N67" s="25"/>
      <c r="O67" s="225"/>
    </row>
    <row r="68" spans="1:15" ht="79.5" customHeight="1" outlineLevel="1" x14ac:dyDescent="0.3">
      <c r="A68" s="20" t="s">
        <v>371</v>
      </c>
      <c r="B68" s="21" t="s">
        <v>372</v>
      </c>
      <c r="C68" s="21" t="s">
        <v>273</v>
      </c>
      <c r="D68" s="21" t="s">
        <v>375</v>
      </c>
      <c r="E68" s="22">
        <v>8310</v>
      </c>
      <c r="F68" s="301">
        <v>618248.56999999995</v>
      </c>
      <c r="G68" s="301"/>
      <c r="H68" s="22">
        <v>1310</v>
      </c>
      <c r="I68" s="302" t="s">
        <v>339</v>
      </c>
      <c r="J68" s="302"/>
      <c r="K68" s="23" t="s">
        <v>57</v>
      </c>
      <c r="L68" s="224">
        <v>15863083.429999994</v>
      </c>
      <c r="M68" s="24"/>
      <c r="N68" s="25"/>
      <c r="O68" s="225"/>
    </row>
    <row r="69" spans="1:15" ht="57" customHeight="1" outlineLevel="1" x14ac:dyDescent="0.3">
      <c r="A69" s="20" t="s">
        <v>371</v>
      </c>
      <c r="B69" s="21" t="s">
        <v>372</v>
      </c>
      <c r="C69" s="21" t="s">
        <v>276</v>
      </c>
      <c r="D69" s="21" t="s">
        <v>376</v>
      </c>
      <c r="E69" s="22">
        <v>8310</v>
      </c>
      <c r="F69" s="301">
        <v>304800</v>
      </c>
      <c r="G69" s="301"/>
      <c r="H69" s="22">
        <v>1310</v>
      </c>
      <c r="I69" s="302" t="s">
        <v>339</v>
      </c>
      <c r="J69" s="302"/>
      <c r="K69" s="23" t="s">
        <v>57</v>
      </c>
      <c r="L69" s="224">
        <v>16167883.429999994</v>
      </c>
      <c r="M69" s="24"/>
      <c r="N69" s="25"/>
      <c r="O69" s="225"/>
    </row>
    <row r="70" spans="1:15" ht="57" customHeight="1" outlineLevel="1" x14ac:dyDescent="0.3">
      <c r="A70" s="20" t="s">
        <v>371</v>
      </c>
      <c r="B70" s="21" t="s">
        <v>372</v>
      </c>
      <c r="C70" s="21" t="s">
        <v>276</v>
      </c>
      <c r="D70" s="21" t="s">
        <v>377</v>
      </c>
      <c r="E70" s="22">
        <v>8310</v>
      </c>
      <c r="F70" s="301">
        <v>258000</v>
      </c>
      <c r="G70" s="301"/>
      <c r="H70" s="22">
        <v>1310</v>
      </c>
      <c r="I70" s="302" t="s">
        <v>339</v>
      </c>
      <c r="J70" s="302"/>
      <c r="K70" s="23" t="s">
        <v>57</v>
      </c>
      <c r="L70" s="224">
        <v>16425883.429999994</v>
      </c>
      <c r="M70" s="24"/>
      <c r="N70" s="25"/>
      <c r="O70" s="225"/>
    </row>
    <row r="71" spans="1:15" ht="72" customHeight="1" outlineLevel="1" x14ac:dyDescent="0.3">
      <c r="A71" s="20" t="s">
        <v>371</v>
      </c>
      <c r="B71" s="21" t="s">
        <v>372</v>
      </c>
      <c r="C71" s="21" t="s">
        <v>273</v>
      </c>
      <c r="D71" s="21" t="s">
        <v>274</v>
      </c>
      <c r="E71" s="22">
        <v>8310</v>
      </c>
      <c r="F71" s="301">
        <v>494598.86</v>
      </c>
      <c r="G71" s="301"/>
      <c r="H71" s="22">
        <v>1310</v>
      </c>
      <c r="I71" s="302" t="s">
        <v>56</v>
      </c>
      <c r="J71" s="302"/>
      <c r="K71" s="23" t="s">
        <v>57</v>
      </c>
      <c r="L71" s="224">
        <v>16920482.289999995</v>
      </c>
      <c r="M71" s="24"/>
      <c r="N71" s="25"/>
      <c r="O71" s="225"/>
    </row>
    <row r="72" spans="1:15" ht="72" customHeight="1" outlineLevel="1" x14ac:dyDescent="0.3">
      <c r="A72" s="20" t="s">
        <v>371</v>
      </c>
      <c r="B72" s="21" t="s">
        <v>372</v>
      </c>
      <c r="C72" s="21" t="s">
        <v>273</v>
      </c>
      <c r="D72" s="21" t="s">
        <v>274</v>
      </c>
      <c r="E72" s="22">
        <v>8310</v>
      </c>
      <c r="F72" s="301">
        <v>618248.56999999995</v>
      </c>
      <c r="G72" s="301"/>
      <c r="H72" s="22">
        <v>1310</v>
      </c>
      <c r="I72" s="302" t="s">
        <v>56</v>
      </c>
      <c r="J72" s="302"/>
      <c r="K72" s="23" t="s">
        <v>57</v>
      </c>
      <c r="L72" s="224">
        <v>17538730.859999996</v>
      </c>
      <c r="M72" s="24"/>
      <c r="N72" s="25"/>
      <c r="O72" s="225"/>
    </row>
    <row r="73" spans="1:15" ht="72" customHeight="1" outlineLevel="1" x14ac:dyDescent="0.3">
      <c r="A73" s="20" t="s">
        <v>371</v>
      </c>
      <c r="B73" s="21" t="s">
        <v>372</v>
      </c>
      <c r="C73" s="21" t="s">
        <v>273</v>
      </c>
      <c r="D73" s="21" t="s">
        <v>274</v>
      </c>
      <c r="E73" s="22">
        <v>8310</v>
      </c>
      <c r="F73" s="301">
        <v>680073.42</v>
      </c>
      <c r="G73" s="301"/>
      <c r="H73" s="22">
        <v>1310</v>
      </c>
      <c r="I73" s="302" t="s">
        <v>56</v>
      </c>
      <c r="J73" s="302"/>
      <c r="K73" s="23" t="s">
        <v>57</v>
      </c>
      <c r="L73" s="224">
        <v>18218804.279999997</v>
      </c>
      <c r="M73" s="24"/>
      <c r="N73" s="25"/>
      <c r="O73" s="225"/>
    </row>
    <row r="74" spans="1:15" ht="87.75" customHeight="1" outlineLevel="1" x14ac:dyDescent="0.3">
      <c r="A74" s="20" t="s">
        <v>371</v>
      </c>
      <c r="B74" s="21" t="s">
        <v>372</v>
      </c>
      <c r="C74" s="21" t="s">
        <v>279</v>
      </c>
      <c r="D74" s="21" t="s">
        <v>282</v>
      </c>
      <c r="E74" s="22">
        <v>8310</v>
      </c>
      <c r="F74" s="301">
        <v>2687415.3</v>
      </c>
      <c r="G74" s="301"/>
      <c r="H74" s="22">
        <v>1310</v>
      </c>
      <c r="I74" s="302" t="s">
        <v>56</v>
      </c>
      <c r="J74" s="302"/>
      <c r="K74" s="23" t="s">
        <v>57</v>
      </c>
      <c r="L74" s="224">
        <v>20906219.579999998</v>
      </c>
      <c r="M74" s="24"/>
      <c r="N74" s="25"/>
      <c r="O74" s="225"/>
    </row>
    <row r="75" spans="1:15" ht="57" customHeight="1" outlineLevel="1" x14ac:dyDescent="0.3">
      <c r="A75" s="20" t="s">
        <v>371</v>
      </c>
      <c r="B75" s="21" t="s">
        <v>372</v>
      </c>
      <c r="C75" s="21" t="s">
        <v>276</v>
      </c>
      <c r="D75" s="21" t="s">
        <v>344</v>
      </c>
      <c r="E75" s="22">
        <v>8310</v>
      </c>
      <c r="F75" s="301">
        <v>134400</v>
      </c>
      <c r="G75" s="301"/>
      <c r="H75" s="22">
        <v>1310</v>
      </c>
      <c r="I75" s="302" t="s">
        <v>339</v>
      </c>
      <c r="J75" s="302"/>
      <c r="K75" s="23" t="s">
        <v>57</v>
      </c>
      <c r="L75" s="224">
        <v>21040619.579999998</v>
      </c>
      <c r="M75" s="24"/>
      <c r="N75" s="25"/>
      <c r="O75" s="225"/>
    </row>
    <row r="76" spans="1:15" ht="68.25" customHeight="1" outlineLevel="1" x14ac:dyDescent="0.3">
      <c r="A76" s="20" t="s">
        <v>378</v>
      </c>
      <c r="B76" s="21" t="s">
        <v>379</v>
      </c>
      <c r="C76" s="21" t="s">
        <v>275</v>
      </c>
      <c r="D76" s="21" t="s">
        <v>351</v>
      </c>
      <c r="E76" s="22">
        <v>8310</v>
      </c>
      <c r="F76" s="301">
        <v>233188.28</v>
      </c>
      <c r="G76" s="301"/>
      <c r="H76" s="22">
        <v>1310</v>
      </c>
      <c r="I76" s="302" t="s">
        <v>339</v>
      </c>
      <c r="J76" s="302"/>
      <c r="K76" s="23" t="s">
        <v>57</v>
      </c>
      <c r="L76" s="224">
        <v>21273807.859999999</v>
      </c>
      <c r="M76" s="24"/>
      <c r="N76" s="25"/>
      <c r="O76" s="225"/>
    </row>
    <row r="77" spans="1:15" ht="57" customHeight="1" outlineLevel="1" x14ac:dyDescent="0.3">
      <c r="A77" s="20" t="s">
        <v>378</v>
      </c>
      <c r="B77" s="21" t="s">
        <v>379</v>
      </c>
      <c r="C77" s="21" t="s">
        <v>276</v>
      </c>
      <c r="D77" s="21" t="s">
        <v>363</v>
      </c>
      <c r="E77" s="22">
        <v>8310</v>
      </c>
      <c r="F77" s="301">
        <v>113700</v>
      </c>
      <c r="G77" s="301"/>
      <c r="H77" s="22">
        <v>1310</v>
      </c>
      <c r="I77" s="302" t="s">
        <v>339</v>
      </c>
      <c r="J77" s="302"/>
      <c r="K77" s="23" t="s">
        <v>57</v>
      </c>
      <c r="L77" s="224">
        <v>21387507.859999999</v>
      </c>
      <c r="M77" s="24"/>
      <c r="N77" s="25"/>
      <c r="O77" s="225"/>
    </row>
    <row r="78" spans="1:15" ht="57" customHeight="1" outlineLevel="1" x14ac:dyDescent="0.3">
      <c r="A78" s="20" t="s">
        <v>378</v>
      </c>
      <c r="B78" s="21" t="s">
        <v>379</v>
      </c>
      <c r="C78" s="21" t="s">
        <v>276</v>
      </c>
      <c r="D78" s="21" t="s">
        <v>364</v>
      </c>
      <c r="E78" s="22">
        <v>8310</v>
      </c>
      <c r="F78" s="301">
        <v>69300</v>
      </c>
      <c r="G78" s="301"/>
      <c r="H78" s="22">
        <v>1310</v>
      </c>
      <c r="I78" s="302" t="s">
        <v>339</v>
      </c>
      <c r="J78" s="302"/>
      <c r="K78" s="23" t="s">
        <v>57</v>
      </c>
      <c r="L78" s="224">
        <v>21456807.859999999</v>
      </c>
      <c r="M78" s="24"/>
      <c r="N78" s="25"/>
      <c r="O78" s="225"/>
    </row>
    <row r="79" spans="1:15" ht="57" customHeight="1" outlineLevel="1" x14ac:dyDescent="0.3">
      <c r="A79" s="20" t="s">
        <v>378</v>
      </c>
      <c r="B79" s="21" t="s">
        <v>379</v>
      </c>
      <c r="C79" s="21" t="s">
        <v>276</v>
      </c>
      <c r="D79" s="21" t="s">
        <v>343</v>
      </c>
      <c r="E79" s="22">
        <v>8310</v>
      </c>
      <c r="F79" s="301">
        <v>99568</v>
      </c>
      <c r="G79" s="301"/>
      <c r="H79" s="22">
        <v>1310</v>
      </c>
      <c r="I79" s="302" t="s">
        <v>339</v>
      </c>
      <c r="J79" s="302"/>
      <c r="K79" s="23" t="s">
        <v>57</v>
      </c>
      <c r="L79" s="224">
        <v>21556375.859999999</v>
      </c>
      <c r="M79" s="24"/>
      <c r="N79" s="25"/>
      <c r="O79" s="225"/>
    </row>
    <row r="80" spans="1:15" ht="57" customHeight="1" outlineLevel="1" x14ac:dyDescent="0.3">
      <c r="A80" s="20" t="s">
        <v>378</v>
      </c>
      <c r="B80" s="21" t="s">
        <v>379</v>
      </c>
      <c r="C80" s="21" t="s">
        <v>281</v>
      </c>
      <c r="D80" s="21" t="s">
        <v>354</v>
      </c>
      <c r="E80" s="22">
        <v>8310</v>
      </c>
      <c r="F80" s="301">
        <v>3587571.18</v>
      </c>
      <c r="G80" s="301"/>
      <c r="H80" s="22">
        <v>1310</v>
      </c>
      <c r="I80" s="302" t="s">
        <v>339</v>
      </c>
      <c r="J80" s="302"/>
      <c r="K80" s="23" t="s">
        <v>57</v>
      </c>
      <c r="L80" s="224">
        <v>25143947.039999999</v>
      </c>
      <c r="M80" s="24"/>
      <c r="N80" s="25"/>
      <c r="O80" s="225"/>
    </row>
    <row r="81" spans="1:15" ht="57" customHeight="1" outlineLevel="1" x14ac:dyDescent="0.3">
      <c r="A81" s="20" t="s">
        <v>378</v>
      </c>
      <c r="B81" s="21" t="s">
        <v>379</v>
      </c>
      <c r="C81" s="21" t="s">
        <v>281</v>
      </c>
      <c r="D81" s="21" t="s">
        <v>354</v>
      </c>
      <c r="E81" s="22">
        <v>8310</v>
      </c>
      <c r="F81" s="301">
        <v>717514.23</v>
      </c>
      <c r="G81" s="301"/>
      <c r="H81" s="22">
        <v>1310</v>
      </c>
      <c r="I81" s="302" t="s">
        <v>339</v>
      </c>
      <c r="J81" s="302"/>
      <c r="K81" s="23" t="s">
        <v>57</v>
      </c>
      <c r="L81" s="224">
        <v>25861461.27</v>
      </c>
      <c r="M81" s="24"/>
      <c r="N81" s="25"/>
      <c r="O81" s="225"/>
    </row>
    <row r="82" spans="1:15" ht="79.5" customHeight="1" outlineLevel="1" x14ac:dyDescent="0.3">
      <c r="A82" s="20" t="s">
        <v>378</v>
      </c>
      <c r="B82" s="21" t="s">
        <v>379</v>
      </c>
      <c r="C82" s="21" t="s">
        <v>273</v>
      </c>
      <c r="D82" s="21" t="s">
        <v>375</v>
      </c>
      <c r="E82" s="22">
        <v>8310</v>
      </c>
      <c r="F82" s="301">
        <v>370949.14</v>
      </c>
      <c r="G82" s="301"/>
      <c r="H82" s="22">
        <v>1310</v>
      </c>
      <c r="I82" s="302" t="s">
        <v>339</v>
      </c>
      <c r="J82" s="302"/>
      <c r="K82" s="23" t="s">
        <v>57</v>
      </c>
      <c r="L82" s="224">
        <v>26232410.41</v>
      </c>
      <c r="M82" s="24"/>
      <c r="N82" s="25"/>
      <c r="O82" s="225"/>
    </row>
    <row r="83" spans="1:15" ht="79.5" customHeight="1" outlineLevel="1" x14ac:dyDescent="0.3">
      <c r="A83" s="20" t="s">
        <v>378</v>
      </c>
      <c r="B83" s="21" t="s">
        <v>379</v>
      </c>
      <c r="C83" s="21" t="s">
        <v>273</v>
      </c>
      <c r="D83" s="21" t="s">
        <v>375</v>
      </c>
      <c r="E83" s="22">
        <v>8310</v>
      </c>
      <c r="F83" s="301">
        <v>370949.14</v>
      </c>
      <c r="G83" s="301"/>
      <c r="H83" s="22">
        <v>1310</v>
      </c>
      <c r="I83" s="302" t="s">
        <v>339</v>
      </c>
      <c r="J83" s="302"/>
      <c r="K83" s="23" t="s">
        <v>57</v>
      </c>
      <c r="L83" s="224">
        <v>26603359.550000001</v>
      </c>
      <c r="M83" s="24"/>
      <c r="N83" s="25"/>
      <c r="O83" s="225"/>
    </row>
    <row r="84" spans="1:15" ht="57" customHeight="1" outlineLevel="1" x14ac:dyDescent="0.3">
      <c r="A84" s="20" t="s">
        <v>378</v>
      </c>
      <c r="B84" s="21" t="s">
        <v>379</v>
      </c>
      <c r="C84" s="21" t="s">
        <v>276</v>
      </c>
      <c r="D84" s="21" t="s">
        <v>340</v>
      </c>
      <c r="E84" s="22">
        <v>8310</v>
      </c>
      <c r="F84" s="301">
        <v>258000</v>
      </c>
      <c r="G84" s="301"/>
      <c r="H84" s="22">
        <v>1310</v>
      </c>
      <c r="I84" s="302" t="s">
        <v>339</v>
      </c>
      <c r="J84" s="302"/>
      <c r="K84" s="23" t="s">
        <v>57</v>
      </c>
      <c r="L84" s="224">
        <v>26861359.550000001</v>
      </c>
      <c r="M84" s="24"/>
      <c r="N84" s="25"/>
      <c r="O84" s="225"/>
    </row>
    <row r="85" spans="1:15" ht="57" customHeight="1" outlineLevel="1" x14ac:dyDescent="0.3">
      <c r="A85" s="20" t="s">
        <v>378</v>
      </c>
      <c r="B85" s="21" t="s">
        <v>379</v>
      </c>
      <c r="C85" s="21" t="s">
        <v>276</v>
      </c>
      <c r="D85" s="21" t="s">
        <v>365</v>
      </c>
      <c r="E85" s="22">
        <v>8310</v>
      </c>
      <c r="F85" s="301">
        <v>186000</v>
      </c>
      <c r="G85" s="301"/>
      <c r="H85" s="22">
        <v>1310</v>
      </c>
      <c r="I85" s="302" t="s">
        <v>339</v>
      </c>
      <c r="J85" s="302"/>
      <c r="K85" s="23" t="s">
        <v>57</v>
      </c>
      <c r="L85" s="224">
        <v>27047359.550000001</v>
      </c>
      <c r="M85" s="24"/>
      <c r="N85" s="25"/>
      <c r="O85" s="225"/>
    </row>
    <row r="86" spans="1:15" ht="57" customHeight="1" outlineLevel="1" x14ac:dyDescent="0.3">
      <c r="A86" s="20" t="s">
        <v>378</v>
      </c>
      <c r="B86" s="21" t="s">
        <v>379</v>
      </c>
      <c r="C86" s="21" t="s">
        <v>276</v>
      </c>
      <c r="D86" s="21" t="s">
        <v>345</v>
      </c>
      <c r="E86" s="22">
        <v>8310</v>
      </c>
      <c r="F86" s="301">
        <v>151750</v>
      </c>
      <c r="G86" s="301"/>
      <c r="H86" s="22">
        <v>1310</v>
      </c>
      <c r="I86" s="302" t="s">
        <v>339</v>
      </c>
      <c r="J86" s="302"/>
      <c r="K86" s="23" t="s">
        <v>57</v>
      </c>
      <c r="L86" s="224">
        <v>27199109.550000001</v>
      </c>
      <c r="M86" s="24"/>
      <c r="N86" s="25"/>
      <c r="O86" s="225"/>
    </row>
    <row r="87" spans="1:15" ht="57" customHeight="1" outlineLevel="1" x14ac:dyDescent="0.3">
      <c r="A87" s="20" t="s">
        <v>378</v>
      </c>
      <c r="B87" s="21" t="s">
        <v>379</v>
      </c>
      <c r="C87" s="21" t="s">
        <v>276</v>
      </c>
      <c r="D87" s="21" t="s">
        <v>342</v>
      </c>
      <c r="E87" s="22">
        <v>8310</v>
      </c>
      <c r="F87" s="301">
        <v>200300</v>
      </c>
      <c r="G87" s="301"/>
      <c r="H87" s="22">
        <v>1310</v>
      </c>
      <c r="I87" s="302" t="s">
        <v>339</v>
      </c>
      <c r="J87" s="302"/>
      <c r="K87" s="23" t="s">
        <v>57</v>
      </c>
      <c r="L87" s="224">
        <v>27399409.550000001</v>
      </c>
      <c r="M87" s="24"/>
      <c r="N87" s="25"/>
      <c r="O87" s="225"/>
    </row>
    <row r="88" spans="1:15" ht="79.5" customHeight="1" outlineLevel="1" x14ac:dyDescent="0.3">
      <c r="A88" s="20" t="s">
        <v>378</v>
      </c>
      <c r="B88" s="21" t="s">
        <v>379</v>
      </c>
      <c r="C88" s="21" t="s">
        <v>273</v>
      </c>
      <c r="D88" s="21" t="s">
        <v>375</v>
      </c>
      <c r="E88" s="22">
        <v>8310</v>
      </c>
      <c r="F88" s="301">
        <v>494598.86</v>
      </c>
      <c r="G88" s="301"/>
      <c r="H88" s="22">
        <v>1310</v>
      </c>
      <c r="I88" s="302" t="s">
        <v>339</v>
      </c>
      <c r="J88" s="302"/>
      <c r="K88" s="23" t="s">
        <v>57</v>
      </c>
      <c r="L88" s="224">
        <v>27894008.41</v>
      </c>
      <c r="M88" s="24"/>
      <c r="N88" s="25"/>
      <c r="O88" s="225"/>
    </row>
    <row r="89" spans="1:15" ht="79.5" customHeight="1" outlineLevel="1" x14ac:dyDescent="0.3">
      <c r="A89" s="20" t="s">
        <v>378</v>
      </c>
      <c r="B89" s="21" t="s">
        <v>379</v>
      </c>
      <c r="C89" s="21" t="s">
        <v>273</v>
      </c>
      <c r="D89" s="21" t="s">
        <v>274</v>
      </c>
      <c r="E89" s="22">
        <v>8310</v>
      </c>
      <c r="F89" s="301">
        <v>556423.71</v>
      </c>
      <c r="G89" s="301"/>
      <c r="H89" s="22">
        <v>1310</v>
      </c>
      <c r="I89" s="302" t="s">
        <v>56</v>
      </c>
      <c r="J89" s="302"/>
      <c r="K89" s="23" t="s">
        <v>57</v>
      </c>
      <c r="L89" s="224">
        <v>28450432.120000001</v>
      </c>
      <c r="M89" s="24"/>
      <c r="N89" s="25"/>
      <c r="O89" s="225"/>
    </row>
    <row r="90" spans="1:15" ht="79.5" customHeight="1" outlineLevel="1" x14ac:dyDescent="0.3">
      <c r="A90" s="20" t="s">
        <v>378</v>
      </c>
      <c r="B90" s="21" t="s">
        <v>379</v>
      </c>
      <c r="C90" s="21" t="s">
        <v>273</v>
      </c>
      <c r="D90" s="21" t="s">
        <v>274</v>
      </c>
      <c r="E90" s="22">
        <v>8310</v>
      </c>
      <c r="F90" s="301">
        <v>680073.43</v>
      </c>
      <c r="G90" s="301"/>
      <c r="H90" s="22">
        <v>1310</v>
      </c>
      <c r="I90" s="302" t="s">
        <v>56</v>
      </c>
      <c r="J90" s="302"/>
      <c r="K90" s="23" t="s">
        <v>57</v>
      </c>
      <c r="L90" s="224">
        <v>29130505.550000001</v>
      </c>
      <c r="M90" s="24"/>
      <c r="N90" s="25"/>
      <c r="O90" s="225"/>
    </row>
    <row r="91" spans="1:15" ht="79.5" customHeight="1" outlineLevel="1" x14ac:dyDescent="0.3">
      <c r="A91" s="20" t="s">
        <v>378</v>
      </c>
      <c r="B91" s="21" t="s">
        <v>379</v>
      </c>
      <c r="C91" s="21" t="s">
        <v>275</v>
      </c>
      <c r="D91" s="21" t="s">
        <v>277</v>
      </c>
      <c r="E91" s="22">
        <v>8310</v>
      </c>
      <c r="F91" s="301">
        <v>768739.35</v>
      </c>
      <c r="G91" s="301"/>
      <c r="H91" s="22">
        <v>1310</v>
      </c>
      <c r="I91" s="302" t="s">
        <v>56</v>
      </c>
      <c r="J91" s="302"/>
      <c r="K91" s="23" t="s">
        <v>57</v>
      </c>
      <c r="L91" s="224">
        <v>29899244.900000002</v>
      </c>
      <c r="M91" s="24"/>
      <c r="N91" s="25"/>
      <c r="O91" s="225"/>
    </row>
    <row r="92" spans="1:15" ht="79.5" customHeight="1" outlineLevel="1" x14ac:dyDescent="0.3">
      <c r="A92" s="20" t="s">
        <v>378</v>
      </c>
      <c r="B92" s="21" t="s">
        <v>379</v>
      </c>
      <c r="C92" s="21" t="s">
        <v>380</v>
      </c>
      <c r="D92" s="21" t="s">
        <v>381</v>
      </c>
      <c r="E92" s="22">
        <v>8310</v>
      </c>
      <c r="F92" s="301">
        <v>1374829.37</v>
      </c>
      <c r="G92" s="301"/>
      <c r="H92" s="22">
        <v>1310</v>
      </c>
      <c r="I92" s="302" t="s">
        <v>56</v>
      </c>
      <c r="J92" s="302"/>
      <c r="K92" s="23" t="s">
        <v>57</v>
      </c>
      <c r="L92" s="224">
        <v>31274074.270000003</v>
      </c>
      <c r="M92" s="24"/>
      <c r="N92" s="25"/>
      <c r="O92" s="225"/>
    </row>
    <row r="93" spans="1:15" ht="87.75" customHeight="1" outlineLevel="1" x14ac:dyDescent="0.3">
      <c r="A93" s="20" t="s">
        <v>378</v>
      </c>
      <c r="B93" s="21" t="s">
        <v>379</v>
      </c>
      <c r="C93" s="21" t="s">
        <v>279</v>
      </c>
      <c r="D93" s="21" t="s">
        <v>280</v>
      </c>
      <c r="E93" s="22">
        <v>8310</v>
      </c>
      <c r="F93" s="301">
        <v>2553666.67</v>
      </c>
      <c r="G93" s="301"/>
      <c r="H93" s="22">
        <v>1310</v>
      </c>
      <c r="I93" s="302" t="s">
        <v>56</v>
      </c>
      <c r="J93" s="302"/>
      <c r="K93" s="23" t="s">
        <v>57</v>
      </c>
      <c r="L93" s="224">
        <v>33827740.940000005</v>
      </c>
      <c r="M93" s="24"/>
      <c r="N93" s="25"/>
      <c r="O93" s="225"/>
    </row>
    <row r="94" spans="1:15" ht="79.5" customHeight="1" outlineLevel="1" x14ac:dyDescent="0.3">
      <c r="A94" s="20" t="s">
        <v>382</v>
      </c>
      <c r="B94" s="21" t="s">
        <v>383</v>
      </c>
      <c r="C94" s="21" t="s">
        <v>275</v>
      </c>
      <c r="D94" s="21" t="s">
        <v>373</v>
      </c>
      <c r="E94" s="22">
        <v>8310</v>
      </c>
      <c r="F94" s="301">
        <v>344137.5</v>
      </c>
      <c r="G94" s="301"/>
      <c r="H94" s="22">
        <v>1310</v>
      </c>
      <c r="I94" s="302" t="s">
        <v>339</v>
      </c>
      <c r="J94" s="302"/>
      <c r="K94" s="23" t="s">
        <v>57</v>
      </c>
      <c r="L94" s="224">
        <v>34171878.440000005</v>
      </c>
      <c r="M94" s="24"/>
      <c r="N94" s="25"/>
      <c r="O94" s="225"/>
    </row>
    <row r="95" spans="1:15" ht="68.25" customHeight="1" outlineLevel="1" x14ac:dyDescent="0.3">
      <c r="A95" s="20" t="s">
        <v>382</v>
      </c>
      <c r="B95" s="21" t="s">
        <v>383</v>
      </c>
      <c r="C95" s="21" t="s">
        <v>275</v>
      </c>
      <c r="D95" s="21" t="s">
        <v>374</v>
      </c>
      <c r="E95" s="22">
        <v>8310</v>
      </c>
      <c r="F95" s="301">
        <v>200583</v>
      </c>
      <c r="G95" s="301"/>
      <c r="H95" s="22">
        <v>1310</v>
      </c>
      <c r="I95" s="302" t="s">
        <v>339</v>
      </c>
      <c r="J95" s="302"/>
      <c r="K95" s="23" t="s">
        <v>57</v>
      </c>
      <c r="L95" s="224">
        <v>34372461.440000005</v>
      </c>
      <c r="M95" s="24"/>
      <c r="N95" s="25"/>
      <c r="O95" s="225"/>
    </row>
    <row r="96" spans="1:15" ht="68.25" customHeight="1" outlineLevel="1" x14ac:dyDescent="0.3">
      <c r="A96" s="20" t="s">
        <v>382</v>
      </c>
      <c r="B96" s="21" t="s">
        <v>383</v>
      </c>
      <c r="C96" s="21" t="s">
        <v>275</v>
      </c>
      <c r="D96" s="21" t="s">
        <v>351</v>
      </c>
      <c r="E96" s="22">
        <v>8310</v>
      </c>
      <c r="F96" s="301">
        <v>93275.31</v>
      </c>
      <c r="G96" s="301"/>
      <c r="H96" s="22">
        <v>1310</v>
      </c>
      <c r="I96" s="302" t="s">
        <v>339</v>
      </c>
      <c r="J96" s="302"/>
      <c r="K96" s="23" t="s">
        <v>57</v>
      </c>
      <c r="L96" s="224">
        <v>34465736.750000007</v>
      </c>
      <c r="M96" s="24"/>
      <c r="N96" s="25"/>
      <c r="O96" s="225"/>
    </row>
    <row r="97" spans="1:15" ht="68.25" customHeight="1" outlineLevel="1" x14ac:dyDescent="0.3">
      <c r="A97" s="20" t="s">
        <v>382</v>
      </c>
      <c r="B97" s="21" t="s">
        <v>383</v>
      </c>
      <c r="C97" s="21" t="s">
        <v>275</v>
      </c>
      <c r="D97" s="21" t="s">
        <v>351</v>
      </c>
      <c r="E97" s="22">
        <v>8310</v>
      </c>
      <c r="F97" s="301">
        <v>139912.97</v>
      </c>
      <c r="G97" s="301"/>
      <c r="H97" s="22">
        <v>1310</v>
      </c>
      <c r="I97" s="302" t="s">
        <v>339</v>
      </c>
      <c r="J97" s="302"/>
      <c r="K97" s="23" t="s">
        <v>57</v>
      </c>
      <c r="L97" s="224">
        <v>34605649.720000006</v>
      </c>
      <c r="M97" s="24"/>
      <c r="N97" s="25"/>
      <c r="O97" s="225"/>
    </row>
    <row r="98" spans="1:15" ht="68.25" customHeight="1" outlineLevel="1" x14ac:dyDescent="0.3">
      <c r="A98" s="20" t="s">
        <v>382</v>
      </c>
      <c r="B98" s="21" t="s">
        <v>383</v>
      </c>
      <c r="C98" s="21" t="s">
        <v>275</v>
      </c>
      <c r="D98" s="21" t="s">
        <v>352</v>
      </c>
      <c r="E98" s="22">
        <v>8310</v>
      </c>
      <c r="F98" s="301">
        <v>250859.84</v>
      </c>
      <c r="G98" s="301"/>
      <c r="H98" s="22">
        <v>1310</v>
      </c>
      <c r="I98" s="302" t="s">
        <v>339</v>
      </c>
      <c r="J98" s="302"/>
      <c r="K98" s="23" t="s">
        <v>57</v>
      </c>
      <c r="L98" s="224">
        <v>34856509.56000001</v>
      </c>
      <c r="M98" s="24"/>
      <c r="N98" s="25"/>
      <c r="O98" s="225"/>
    </row>
    <row r="99" spans="1:15" ht="68.25" customHeight="1" outlineLevel="1" x14ac:dyDescent="0.3">
      <c r="A99" s="20" t="s">
        <v>382</v>
      </c>
      <c r="B99" s="21" t="s">
        <v>383</v>
      </c>
      <c r="C99" s="21" t="s">
        <v>275</v>
      </c>
      <c r="D99" s="21" t="s">
        <v>352</v>
      </c>
      <c r="E99" s="22">
        <v>8310</v>
      </c>
      <c r="F99" s="301">
        <v>250859.84</v>
      </c>
      <c r="G99" s="301"/>
      <c r="H99" s="22">
        <v>1310</v>
      </c>
      <c r="I99" s="302" t="s">
        <v>339</v>
      </c>
      <c r="J99" s="302"/>
      <c r="K99" s="23" t="s">
        <v>57</v>
      </c>
      <c r="L99" s="224">
        <v>35107369.400000013</v>
      </c>
      <c r="M99" s="24"/>
      <c r="N99" s="25"/>
      <c r="O99" s="225"/>
    </row>
    <row r="100" spans="1:15" ht="68.25" customHeight="1" outlineLevel="1" x14ac:dyDescent="0.3">
      <c r="A100" s="20" t="s">
        <v>382</v>
      </c>
      <c r="B100" s="21" t="s">
        <v>383</v>
      </c>
      <c r="C100" s="21" t="s">
        <v>283</v>
      </c>
      <c r="D100" s="21" t="s">
        <v>359</v>
      </c>
      <c r="E100" s="22">
        <v>8310</v>
      </c>
      <c r="F100" s="301">
        <v>301323.75</v>
      </c>
      <c r="G100" s="301"/>
      <c r="H100" s="22">
        <v>1310</v>
      </c>
      <c r="I100" s="302" t="s">
        <v>339</v>
      </c>
      <c r="J100" s="302"/>
      <c r="K100" s="23" t="s">
        <v>57</v>
      </c>
      <c r="L100" s="224">
        <v>35408693.150000013</v>
      </c>
      <c r="M100" s="24"/>
      <c r="N100" s="25"/>
      <c r="O100" s="225"/>
    </row>
    <row r="101" spans="1:15" ht="79.5" customHeight="1" outlineLevel="1" x14ac:dyDescent="0.3">
      <c r="A101" s="20" t="s">
        <v>382</v>
      </c>
      <c r="B101" s="21" t="s">
        <v>383</v>
      </c>
      <c r="C101" s="21" t="s">
        <v>273</v>
      </c>
      <c r="D101" s="21" t="s">
        <v>375</v>
      </c>
      <c r="E101" s="22">
        <v>8310</v>
      </c>
      <c r="F101" s="301">
        <v>494598.86</v>
      </c>
      <c r="G101" s="301"/>
      <c r="H101" s="22">
        <v>1310</v>
      </c>
      <c r="I101" s="302" t="s">
        <v>339</v>
      </c>
      <c r="J101" s="302"/>
      <c r="K101" s="23" t="s">
        <v>57</v>
      </c>
      <c r="L101" s="224">
        <v>35903292.010000013</v>
      </c>
      <c r="M101" s="24"/>
      <c r="N101" s="25"/>
      <c r="O101" s="225"/>
    </row>
    <row r="102" spans="1:15" ht="79.5" customHeight="1" outlineLevel="1" x14ac:dyDescent="0.3">
      <c r="A102" s="20" t="s">
        <v>382</v>
      </c>
      <c r="B102" s="21" t="s">
        <v>383</v>
      </c>
      <c r="C102" s="21" t="s">
        <v>273</v>
      </c>
      <c r="D102" s="21" t="s">
        <v>375</v>
      </c>
      <c r="E102" s="22">
        <v>8310</v>
      </c>
      <c r="F102" s="301">
        <v>247299.43</v>
      </c>
      <c r="G102" s="301"/>
      <c r="H102" s="22">
        <v>1310</v>
      </c>
      <c r="I102" s="302" t="s">
        <v>339</v>
      </c>
      <c r="J102" s="302"/>
      <c r="K102" s="23" t="s">
        <v>57</v>
      </c>
      <c r="L102" s="224">
        <v>36150591.440000013</v>
      </c>
      <c r="M102" s="24"/>
      <c r="N102" s="25"/>
      <c r="O102" s="225"/>
    </row>
    <row r="103" spans="1:15" ht="79.5" customHeight="1" outlineLevel="1" x14ac:dyDescent="0.3">
      <c r="A103" s="20" t="s">
        <v>382</v>
      </c>
      <c r="B103" s="21" t="s">
        <v>383</v>
      </c>
      <c r="C103" s="21" t="s">
        <v>273</v>
      </c>
      <c r="D103" s="21" t="s">
        <v>375</v>
      </c>
      <c r="E103" s="22">
        <v>8310</v>
      </c>
      <c r="F103" s="301">
        <v>494598.86</v>
      </c>
      <c r="G103" s="301"/>
      <c r="H103" s="22">
        <v>1310</v>
      </c>
      <c r="I103" s="302" t="s">
        <v>339</v>
      </c>
      <c r="J103" s="302"/>
      <c r="K103" s="23" t="s">
        <v>57</v>
      </c>
      <c r="L103" s="224">
        <v>36645190.300000012</v>
      </c>
      <c r="M103" s="24"/>
      <c r="N103" s="25"/>
      <c r="O103" s="225"/>
    </row>
    <row r="104" spans="1:15" ht="79.5" customHeight="1" outlineLevel="1" x14ac:dyDescent="0.3">
      <c r="A104" s="20" t="s">
        <v>384</v>
      </c>
      <c r="B104" s="21" t="s">
        <v>383</v>
      </c>
      <c r="C104" s="21" t="s">
        <v>273</v>
      </c>
      <c r="D104" s="21" t="s">
        <v>274</v>
      </c>
      <c r="E104" s="22">
        <v>8310</v>
      </c>
      <c r="F104" s="301">
        <v>494598.86</v>
      </c>
      <c r="G104" s="301"/>
      <c r="H104" s="22">
        <v>1310</v>
      </c>
      <c r="I104" s="302" t="s">
        <v>56</v>
      </c>
      <c r="J104" s="302"/>
      <c r="K104" s="23" t="s">
        <v>57</v>
      </c>
      <c r="L104" s="224">
        <v>37139789.160000011</v>
      </c>
      <c r="M104" s="24"/>
      <c r="N104" s="25"/>
      <c r="O104" s="225"/>
    </row>
    <row r="105" spans="1:15" ht="79.5" customHeight="1" outlineLevel="1" x14ac:dyDescent="0.3">
      <c r="A105" s="20" t="s">
        <v>384</v>
      </c>
      <c r="B105" s="21" t="s">
        <v>383</v>
      </c>
      <c r="C105" s="21" t="s">
        <v>273</v>
      </c>
      <c r="D105" s="21" t="s">
        <v>274</v>
      </c>
      <c r="E105" s="22">
        <v>8310</v>
      </c>
      <c r="F105" s="301">
        <v>989197.71</v>
      </c>
      <c r="G105" s="301"/>
      <c r="H105" s="22">
        <v>1310</v>
      </c>
      <c r="I105" s="302" t="s">
        <v>56</v>
      </c>
      <c r="J105" s="302"/>
      <c r="K105" s="23" t="s">
        <v>57</v>
      </c>
      <c r="L105" s="224">
        <v>38128986.870000012</v>
      </c>
      <c r="M105" s="24"/>
      <c r="N105" s="25"/>
      <c r="O105" s="225"/>
    </row>
    <row r="106" spans="1:15" ht="57" customHeight="1" outlineLevel="1" x14ac:dyDescent="0.3">
      <c r="A106" s="20" t="s">
        <v>385</v>
      </c>
      <c r="B106" s="21" t="s">
        <v>386</v>
      </c>
      <c r="C106" s="21" t="s">
        <v>276</v>
      </c>
      <c r="D106" s="21" t="s">
        <v>387</v>
      </c>
      <c r="E106" s="22">
        <v>8310</v>
      </c>
      <c r="F106" s="301">
        <v>129300</v>
      </c>
      <c r="G106" s="301"/>
      <c r="H106" s="22">
        <v>1310</v>
      </c>
      <c r="I106" s="302" t="s">
        <v>339</v>
      </c>
      <c r="J106" s="302"/>
      <c r="K106" s="23" t="s">
        <v>57</v>
      </c>
      <c r="L106" s="224">
        <v>38258286.870000012</v>
      </c>
      <c r="M106" s="24"/>
      <c r="N106" s="25"/>
      <c r="O106" s="225"/>
    </row>
    <row r="107" spans="1:15" ht="57" customHeight="1" outlineLevel="1" x14ac:dyDescent="0.3">
      <c r="A107" s="20" t="s">
        <v>385</v>
      </c>
      <c r="B107" s="21" t="s">
        <v>386</v>
      </c>
      <c r="C107" s="21" t="s">
        <v>276</v>
      </c>
      <c r="D107" s="21" t="s">
        <v>388</v>
      </c>
      <c r="E107" s="22">
        <v>8310</v>
      </c>
      <c r="F107" s="301">
        <v>186865</v>
      </c>
      <c r="G107" s="301"/>
      <c r="H107" s="22">
        <v>1310</v>
      </c>
      <c r="I107" s="302" t="s">
        <v>339</v>
      </c>
      <c r="J107" s="302"/>
      <c r="K107" s="23" t="s">
        <v>57</v>
      </c>
      <c r="L107" s="224">
        <v>38445151.870000012</v>
      </c>
      <c r="M107" s="24"/>
      <c r="N107" s="25"/>
      <c r="O107" s="225"/>
    </row>
    <row r="108" spans="1:15" ht="57" customHeight="1" outlineLevel="1" x14ac:dyDescent="0.3">
      <c r="A108" s="20" t="s">
        <v>385</v>
      </c>
      <c r="B108" s="21" t="s">
        <v>386</v>
      </c>
      <c r="C108" s="21" t="s">
        <v>276</v>
      </c>
      <c r="D108" s="21" t="s">
        <v>362</v>
      </c>
      <c r="E108" s="22">
        <v>8310</v>
      </c>
      <c r="F108" s="301">
        <v>138450</v>
      </c>
      <c r="G108" s="301"/>
      <c r="H108" s="22">
        <v>1310</v>
      </c>
      <c r="I108" s="302" t="s">
        <v>339</v>
      </c>
      <c r="J108" s="302"/>
      <c r="K108" s="23" t="s">
        <v>57</v>
      </c>
      <c r="L108" s="224">
        <v>38583601.870000012</v>
      </c>
      <c r="M108" s="24"/>
      <c r="N108" s="25"/>
      <c r="O108" s="225"/>
    </row>
    <row r="109" spans="1:15" ht="57" customHeight="1" outlineLevel="1" x14ac:dyDescent="0.3">
      <c r="A109" s="20" t="s">
        <v>385</v>
      </c>
      <c r="B109" s="21" t="s">
        <v>386</v>
      </c>
      <c r="C109" s="21" t="s">
        <v>276</v>
      </c>
      <c r="D109" s="21" t="s">
        <v>363</v>
      </c>
      <c r="E109" s="22">
        <v>8310</v>
      </c>
      <c r="F109" s="301">
        <v>96645</v>
      </c>
      <c r="G109" s="301"/>
      <c r="H109" s="22">
        <v>1310</v>
      </c>
      <c r="I109" s="302" t="s">
        <v>339</v>
      </c>
      <c r="J109" s="302"/>
      <c r="K109" s="23" t="s">
        <v>57</v>
      </c>
      <c r="L109" s="224">
        <v>38680246.870000012</v>
      </c>
      <c r="M109" s="24"/>
      <c r="N109" s="25"/>
      <c r="O109" s="225"/>
    </row>
    <row r="110" spans="1:15" ht="57" customHeight="1" outlineLevel="1" x14ac:dyDescent="0.3">
      <c r="A110" s="20" t="s">
        <v>385</v>
      </c>
      <c r="B110" s="21" t="s">
        <v>386</v>
      </c>
      <c r="C110" s="21" t="s">
        <v>276</v>
      </c>
      <c r="D110" s="21" t="s">
        <v>389</v>
      </c>
      <c r="E110" s="22">
        <v>8310</v>
      </c>
      <c r="F110" s="301">
        <v>41580</v>
      </c>
      <c r="G110" s="301"/>
      <c r="H110" s="22">
        <v>1310</v>
      </c>
      <c r="I110" s="302" t="s">
        <v>339</v>
      </c>
      <c r="J110" s="302"/>
      <c r="K110" s="23" t="s">
        <v>57</v>
      </c>
      <c r="L110" s="224">
        <v>38721826.870000012</v>
      </c>
      <c r="M110" s="24"/>
      <c r="N110" s="25"/>
      <c r="O110" s="225"/>
    </row>
    <row r="111" spans="1:15" ht="68.25" customHeight="1" outlineLevel="1" x14ac:dyDescent="0.3">
      <c r="A111" s="20" t="s">
        <v>385</v>
      </c>
      <c r="B111" s="21" t="s">
        <v>386</v>
      </c>
      <c r="C111" s="21" t="s">
        <v>275</v>
      </c>
      <c r="D111" s="21" t="s">
        <v>351</v>
      </c>
      <c r="E111" s="22">
        <v>8310</v>
      </c>
      <c r="F111" s="301">
        <v>46637.66</v>
      </c>
      <c r="G111" s="301"/>
      <c r="H111" s="22">
        <v>1310</v>
      </c>
      <c r="I111" s="302" t="s">
        <v>339</v>
      </c>
      <c r="J111" s="302"/>
      <c r="K111" s="23" t="s">
        <v>57</v>
      </c>
      <c r="L111" s="224">
        <v>38768464.530000009</v>
      </c>
      <c r="M111" s="24"/>
      <c r="N111" s="25"/>
      <c r="O111" s="225"/>
    </row>
    <row r="112" spans="1:15" ht="68.25" customHeight="1" outlineLevel="1" x14ac:dyDescent="0.3">
      <c r="A112" s="20" t="s">
        <v>385</v>
      </c>
      <c r="B112" s="21" t="s">
        <v>386</v>
      </c>
      <c r="C112" s="21" t="s">
        <v>275</v>
      </c>
      <c r="D112" s="21" t="s">
        <v>351</v>
      </c>
      <c r="E112" s="22">
        <v>8310</v>
      </c>
      <c r="F112" s="301">
        <v>46637.66</v>
      </c>
      <c r="G112" s="301"/>
      <c r="H112" s="22">
        <v>1310</v>
      </c>
      <c r="I112" s="302" t="s">
        <v>339</v>
      </c>
      <c r="J112" s="302"/>
      <c r="K112" s="23" t="s">
        <v>57</v>
      </c>
      <c r="L112" s="224">
        <v>38815102.190000005</v>
      </c>
      <c r="M112" s="24"/>
      <c r="N112" s="25"/>
      <c r="O112" s="225"/>
    </row>
    <row r="113" spans="1:15" ht="68.25" customHeight="1" outlineLevel="1" x14ac:dyDescent="0.3">
      <c r="A113" s="20" t="s">
        <v>385</v>
      </c>
      <c r="B113" s="21" t="s">
        <v>386</v>
      </c>
      <c r="C113" s="21" t="s">
        <v>275</v>
      </c>
      <c r="D113" s="21" t="s">
        <v>351</v>
      </c>
      <c r="E113" s="22">
        <v>8310</v>
      </c>
      <c r="F113" s="301">
        <v>139912.97</v>
      </c>
      <c r="G113" s="301"/>
      <c r="H113" s="22">
        <v>1310</v>
      </c>
      <c r="I113" s="302" t="s">
        <v>339</v>
      </c>
      <c r="J113" s="302"/>
      <c r="K113" s="23" t="s">
        <v>57</v>
      </c>
      <c r="L113" s="224">
        <v>38955015.160000004</v>
      </c>
      <c r="M113" s="24"/>
      <c r="N113" s="25"/>
      <c r="O113" s="225"/>
    </row>
    <row r="114" spans="1:15" ht="68.25" customHeight="1" outlineLevel="1" x14ac:dyDescent="0.3">
      <c r="A114" s="20" t="s">
        <v>385</v>
      </c>
      <c r="B114" s="21" t="s">
        <v>386</v>
      </c>
      <c r="C114" s="21" t="s">
        <v>275</v>
      </c>
      <c r="D114" s="21" t="s">
        <v>351</v>
      </c>
      <c r="E114" s="22">
        <v>8310</v>
      </c>
      <c r="F114" s="301">
        <v>139912.95999999999</v>
      </c>
      <c r="G114" s="301"/>
      <c r="H114" s="22">
        <v>1310</v>
      </c>
      <c r="I114" s="302" t="s">
        <v>339</v>
      </c>
      <c r="J114" s="302"/>
      <c r="K114" s="23" t="s">
        <v>57</v>
      </c>
      <c r="L114" s="224">
        <v>39094928.120000005</v>
      </c>
      <c r="M114" s="24"/>
      <c r="N114" s="25"/>
      <c r="O114" s="225"/>
    </row>
    <row r="115" spans="1:15" ht="68.25" customHeight="1" outlineLevel="1" x14ac:dyDescent="0.3">
      <c r="A115" s="20" t="s">
        <v>385</v>
      </c>
      <c r="B115" s="21" t="s">
        <v>386</v>
      </c>
      <c r="C115" s="21" t="s">
        <v>275</v>
      </c>
      <c r="D115" s="21" t="s">
        <v>351</v>
      </c>
      <c r="E115" s="22">
        <v>8310</v>
      </c>
      <c r="F115" s="301">
        <v>93275.31</v>
      </c>
      <c r="G115" s="301"/>
      <c r="H115" s="22">
        <v>1310</v>
      </c>
      <c r="I115" s="302" t="s">
        <v>339</v>
      </c>
      <c r="J115" s="302"/>
      <c r="K115" s="23" t="s">
        <v>57</v>
      </c>
      <c r="L115" s="224">
        <v>39188203.430000007</v>
      </c>
      <c r="M115" s="24"/>
      <c r="N115" s="25"/>
      <c r="O115" s="225"/>
    </row>
    <row r="116" spans="1:15" ht="68.25" customHeight="1" outlineLevel="1" x14ac:dyDescent="0.3">
      <c r="A116" s="20" t="s">
        <v>385</v>
      </c>
      <c r="B116" s="21" t="s">
        <v>386</v>
      </c>
      <c r="C116" s="21" t="s">
        <v>275</v>
      </c>
      <c r="D116" s="21" t="s">
        <v>352</v>
      </c>
      <c r="E116" s="22">
        <v>8310</v>
      </c>
      <c r="F116" s="301">
        <v>50171.97</v>
      </c>
      <c r="G116" s="301"/>
      <c r="H116" s="22">
        <v>1310</v>
      </c>
      <c r="I116" s="302" t="s">
        <v>339</v>
      </c>
      <c r="J116" s="302"/>
      <c r="K116" s="23" t="s">
        <v>57</v>
      </c>
      <c r="L116" s="224">
        <v>39238375.400000006</v>
      </c>
      <c r="M116" s="24"/>
      <c r="N116" s="25"/>
      <c r="O116" s="225"/>
    </row>
    <row r="117" spans="1:15" ht="68.25" customHeight="1" outlineLevel="1" x14ac:dyDescent="0.3">
      <c r="A117" s="20" t="s">
        <v>385</v>
      </c>
      <c r="B117" s="21" t="s">
        <v>386</v>
      </c>
      <c r="C117" s="21" t="s">
        <v>275</v>
      </c>
      <c r="D117" s="21" t="s">
        <v>352</v>
      </c>
      <c r="E117" s="22">
        <v>8310</v>
      </c>
      <c r="F117" s="301">
        <v>50171.97</v>
      </c>
      <c r="G117" s="301"/>
      <c r="H117" s="22">
        <v>1310</v>
      </c>
      <c r="I117" s="302" t="s">
        <v>339</v>
      </c>
      <c r="J117" s="302"/>
      <c r="K117" s="23" t="s">
        <v>57</v>
      </c>
      <c r="L117" s="224">
        <v>39288547.370000005</v>
      </c>
      <c r="M117" s="24"/>
      <c r="N117" s="25"/>
      <c r="O117" s="225"/>
    </row>
    <row r="118" spans="1:15" ht="68.25" customHeight="1" outlineLevel="1" x14ac:dyDescent="0.3">
      <c r="A118" s="20" t="s">
        <v>385</v>
      </c>
      <c r="B118" s="21" t="s">
        <v>386</v>
      </c>
      <c r="C118" s="21" t="s">
        <v>275</v>
      </c>
      <c r="D118" s="21" t="s">
        <v>352</v>
      </c>
      <c r="E118" s="22">
        <v>8310</v>
      </c>
      <c r="F118" s="301">
        <v>150515.9</v>
      </c>
      <c r="G118" s="301"/>
      <c r="H118" s="22">
        <v>1310</v>
      </c>
      <c r="I118" s="302" t="s">
        <v>339</v>
      </c>
      <c r="J118" s="302"/>
      <c r="K118" s="23" t="s">
        <v>57</v>
      </c>
      <c r="L118" s="224">
        <v>39439063.270000003</v>
      </c>
      <c r="M118" s="24"/>
      <c r="N118" s="25"/>
      <c r="O118" s="225"/>
    </row>
    <row r="119" spans="1:15" ht="68.25" customHeight="1" outlineLevel="1" x14ac:dyDescent="0.3">
      <c r="A119" s="20" t="s">
        <v>385</v>
      </c>
      <c r="B119" s="21" t="s">
        <v>386</v>
      </c>
      <c r="C119" s="21" t="s">
        <v>275</v>
      </c>
      <c r="D119" s="21" t="s">
        <v>352</v>
      </c>
      <c r="E119" s="22">
        <v>8310</v>
      </c>
      <c r="F119" s="301">
        <v>150515.9</v>
      </c>
      <c r="G119" s="301"/>
      <c r="H119" s="22">
        <v>1310</v>
      </c>
      <c r="I119" s="302" t="s">
        <v>339</v>
      </c>
      <c r="J119" s="302"/>
      <c r="K119" s="23" t="s">
        <v>57</v>
      </c>
      <c r="L119" s="224">
        <v>39589579.170000002</v>
      </c>
      <c r="M119" s="24"/>
      <c r="N119" s="25"/>
      <c r="O119" s="225"/>
    </row>
    <row r="120" spans="1:15" ht="68.25" customHeight="1" outlineLevel="1" x14ac:dyDescent="0.3">
      <c r="A120" s="20" t="s">
        <v>385</v>
      </c>
      <c r="B120" s="21" t="s">
        <v>386</v>
      </c>
      <c r="C120" s="21" t="s">
        <v>275</v>
      </c>
      <c r="D120" s="21" t="s">
        <v>352</v>
      </c>
      <c r="E120" s="22">
        <v>8310</v>
      </c>
      <c r="F120" s="301">
        <v>100343.94</v>
      </c>
      <c r="G120" s="301"/>
      <c r="H120" s="22">
        <v>1310</v>
      </c>
      <c r="I120" s="302" t="s">
        <v>339</v>
      </c>
      <c r="J120" s="302"/>
      <c r="K120" s="23" t="s">
        <v>57</v>
      </c>
      <c r="L120" s="224">
        <v>39689923.109999999</v>
      </c>
      <c r="M120" s="24"/>
      <c r="N120" s="25"/>
      <c r="O120" s="225"/>
    </row>
    <row r="121" spans="1:15" ht="57" customHeight="1" outlineLevel="1" x14ac:dyDescent="0.3">
      <c r="A121" s="20" t="s">
        <v>385</v>
      </c>
      <c r="B121" s="21" t="s">
        <v>386</v>
      </c>
      <c r="C121" s="21" t="s">
        <v>281</v>
      </c>
      <c r="D121" s="21" t="s">
        <v>354</v>
      </c>
      <c r="E121" s="22">
        <v>8310</v>
      </c>
      <c r="F121" s="301">
        <v>1157457.3799999999</v>
      </c>
      <c r="G121" s="301"/>
      <c r="H121" s="22">
        <v>1310</v>
      </c>
      <c r="I121" s="302" t="s">
        <v>339</v>
      </c>
      <c r="J121" s="302"/>
      <c r="K121" s="23" t="s">
        <v>57</v>
      </c>
      <c r="L121" s="224">
        <v>40847380.490000002</v>
      </c>
      <c r="M121" s="24"/>
      <c r="N121" s="25"/>
      <c r="O121" s="225"/>
    </row>
    <row r="122" spans="1:15" ht="79.5" customHeight="1" outlineLevel="1" x14ac:dyDescent="0.3">
      <c r="A122" s="20" t="s">
        <v>385</v>
      </c>
      <c r="B122" s="21" t="s">
        <v>386</v>
      </c>
      <c r="C122" s="21" t="s">
        <v>273</v>
      </c>
      <c r="D122" s="21" t="s">
        <v>375</v>
      </c>
      <c r="E122" s="22">
        <v>8310</v>
      </c>
      <c r="F122" s="301">
        <v>259664.4</v>
      </c>
      <c r="G122" s="301"/>
      <c r="H122" s="22">
        <v>1310</v>
      </c>
      <c r="I122" s="302" t="s">
        <v>339</v>
      </c>
      <c r="J122" s="302"/>
      <c r="K122" s="23" t="s">
        <v>57</v>
      </c>
      <c r="L122" s="224">
        <v>41107044.890000001</v>
      </c>
      <c r="M122" s="24"/>
      <c r="N122" s="25"/>
      <c r="O122" s="225"/>
    </row>
    <row r="123" spans="1:15" ht="79.5" customHeight="1" outlineLevel="1" x14ac:dyDescent="0.3">
      <c r="A123" s="20" t="s">
        <v>385</v>
      </c>
      <c r="B123" s="21" t="s">
        <v>386</v>
      </c>
      <c r="C123" s="21" t="s">
        <v>273</v>
      </c>
      <c r="D123" s="21" t="s">
        <v>274</v>
      </c>
      <c r="E123" s="22">
        <v>8310</v>
      </c>
      <c r="F123" s="301">
        <v>544058.74</v>
      </c>
      <c r="G123" s="301"/>
      <c r="H123" s="22">
        <v>1310</v>
      </c>
      <c r="I123" s="302" t="s">
        <v>56</v>
      </c>
      <c r="J123" s="302"/>
      <c r="K123" s="23" t="s">
        <v>57</v>
      </c>
      <c r="L123" s="224">
        <v>41651103.630000003</v>
      </c>
      <c r="M123" s="24"/>
      <c r="N123" s="25"/>
      <c r="O123" s="225"/>
    </row>
    <row r="124" spans="1:15" ht="57" customHeight="1" outlineLevel="1" x14ac:dyDescent="0.3">
      <c r="A124" s="20" t="s">
        <v>385</v>
      </c>
      <c r="B124" s="21" t="s">
        <v>386</v>
      </c>
      <c r="C124" s="21" t="s">
        <v>276</v>
      </c>
      <c r="D124" s="21" t="s">
        <v>377</v>
      </c>
      <c r="E124" s="22">
        <v>8310</v>
      </c>
      <c r="F124" s="301">
        <v>645519</v>
      </c>
      <c r="G124" s="301"/>
      <c r="H124" s="22">
        <v>1310</v>
      </c>
      <c r="I124" s="302" t="s">
        <v>339</v>
      </c>
      <c r="J124" s="302"/>
      <c r="K124" s="23" t="s">
        <v>57</v>
      </c>
      <c r="L124" s="224">
        <v>42296622.630000003</v>
      </c>
      <c r="M124" s="24"/>
      <c r="N124" s="25"/>
      <c r="O124" s="225"/>
    </row>
    <row r="125" spans="1:15" ht="57" customHeight="1" outlineLevel="1" x14ac:dyDescent="0.3">
      <c r="A125" s="20" t="s">
        <v>385</v>
      </c>
      <c r="B125" s="21" t="s">
        <v>386</v>
      </c>
      <c r="C125" s="21" t="s">
        <v>276</v>
      </c>
      <c r="D125" s="21" t="s">
        <v>376</v>
      </c>
      <c r="E125" s="22">
        <v>8310</v>
      </c>
      <c r="F125" s="301">
        <v>100350</v>
      </c>
      <c r="G125" s="301"/>
      <c r="H125" s="22">
        <v>1310</v>
      </c>
      <c r="I125" s="302" t="s">
        <v>339</v>
      </c>
      <c r="J125" s="302"/>
      <c r="K125" s="23" t="s">
        <v>57</v>
      </c>
      <c r="L125" s="224">
        <v>42396972.630000003</v>
      </c>
      <c r="M125" s="24"/>
      <c r="N125" s="25"/>
      <c r="O125" s="225"/>
    </row>
    <row r="126" spans="1:15" ht="57" customHeight="1" outlineLevel="1" x14ac:dyDescent="0.3">
      <c r="A126" s="20" t="s">
        <v>385</v>
      </c>
      <c r="B126" s="21" t="s">
        <v>386</v>
      </c>
      <c r="C126" s="21" t="s">
        <v>276</v>
      </c>
      <c r="D126" s="21" t="s">
        <v>365</v>
      </c>
      <c r="E126" s="22">
        <v>8310</v>
      </c>
      <c r="F126" s="301">
        <v>19150</v>
      </c>
      <c r="G126" s="301"/>
      <c r="H126" s="22">
        <v>1310</v>
      </c>
      <c r="I126" s="302" t="s">
        <v>339</v>
      </c>
      <c r="J126" s="302"/>
      <c r="K126" s="23" t="s">
        <v>57</v>
      </c>
      <c r="L126" s="224">
        <v>42416122.630000003</v>
      </c>
      <c r="M126" s="24"/>
      <c r="N126" s="25"/>
      <c r="O126" s="225"/>
    </row>
    <row r="127" spans="1:15" ht="68.25" customHeight="1" outlineLevel="1" x14ac:dyDescent="0.3">
      <c r="A127" s="20" t="s">
        <v>385</v>
      </c>
      <c r="B127" s="21" t="s">
        <v>390</v>
      </c>
      <c r="C127" s="21" t="s">
        <v>281</v>
      </c>
      <c r="D127" s="21" t="s">
        <v>354</v>
      </c>
      <c r="E127" s="22">
        <v>8310</v>
      </c>
      <c r="F127" s="301">
        <v>26509.22</v>
      </c>
      <c r="G127" s="301"/>
      <c r="H127" s="22">
        <v>1310</v>
      </c>
      <c r="I127" s="302" t="s">
        <v>339</v>
      </c>
      <c r="J127" s="302"/>
      <c r="K127" s="23" t="s">
        <v>57</v>
      </c>
      <c r="L127" s="224">
        <v>42442631.850000001</v>
      </c>
      <c r="M127" s="24"/>
      <c r="N127" s="25"/>
      <c r="O127" s="225"/>
    </row>
    <row r="128" spans="1:15" ht="57" customHeight="1" outlineLevel="1" x14ac:dyDescent="0.3">
      <c r="A128" s="20" t="s">
        <v>391</v>
      </c>
      <c r="B128" s="21" t="s">
        <v>392</v>
      </c>
      <c r="C128" s="21" t="s">
        <v>276</v>
      </c>
      <c r="D128" s="21" t="s">
        <v>376</v>
      </c>
      <c r="E128" s="22">
        <v>8310</v>
      </c>
      <c r="F128" s="301">
        <v>103695</v>
      </c>
      <c r="G128" s="301"/>
      <c r="H128" s="22">
        <v>1310</v>
      </c>
      <c r="I128" s="302" t="s">
        <v>339</v>
      </c>
      <c r="J128" s="302"/>
      <c r="K128" s="23" t="s">
        <v>57</v>
      </c>
      <c r="L128" s="224">
        <v>42546326.850000001</v>
      </c>
      <c r="M128" s="24"/>
      <c r="N128" s="25"/>
      <c r="O128" s="225"/>
    </row>
    <row r="129" spans="1:15" ht="57" customHeight="1" outlineLevel="1" x14ac:dyDescent="0.3">
      <c r="A129" s="20" t="s">
        <v>391</v>
      </c>
      <c r="B129" s="21" t="s">
        <v>392</v>
      </c>
      <c r="C129" s="21" t="s">
        <v>276</v>
      </c>
      <c r="D129" s="21" t="s">
        <v>387</v>
      </c>
      <c r="E129" s="22">
        <v>8310</v>
      </c>
      <c r="F129" s="301">
        <v>129300</v>
      </c>
      <c r="G129" s="301"/>
      <c r="H129" s="22">
        <v>1310</v>
      </c>
      <c r="I129" s="302" t="s">
        <v>339</v>
      </c>
      <c r="J129" s="302"/>
      <c r="K129" s="23" t="s">
        <v>57</v>
      </c>
      <c r="L129" s="224">
        <v>42675626.850000001</v>
      </c>
      <c r="M129" s="24"/>
      <c r="N129" s="25"/>
      <c r="O129" s="225"/>
    </row>
    <row r="130" spans="1:15" ht="57" customHeight="1" outlineLevel="1" x14ac:dyDescent="0.3">
      <c r="A130" s="20" t="s">
        <v>391</v>
      </c>
      <c r="B130" s="21" t="s">
        <v>392</v>
      </c>
      <c r="C130" s="21" t="s">
        <v>276</v>
      </c>
      <c r="D130" s="21" t="s">
        <v>388</v>
      </c>
      <c r="E130" s="22">
        <v>8310</v>
      </c>
      <c r="F130" s="301">
        <v>186865</v>
      </c>
      <c r="G130" s="301"/>
      <c r="H130" s="22">
        <v>1310</v>
      </c>
      <c r="I130" s="302" t="s">
        <v>339</v>
      </c>
      <c r="J130" s="302"/>
      <c r="K130" s="23" t="s">
        <v>57</v>
      </c>
      <c r="L130" s="224">
        <v>42862491.850000001</v>
      </c>
      <c r="M130" s="24"/>
      <c r="N130" s="25"/>
      <c r="O130" s="225"/>
    </row>
    <row r="131" spans="1:15" ht="57" customHeight="1" outlineLevel="1" x14ac:dyDescent="0.3">
      <c r="A131" s="20" t="s">
        <v>391</v>
      </c>
      <c r="B131" s="21" t="s">
        <v>392</v>
      </c>
      <c r="C131" s="21" t="s">
        <v>276</v>
      </c>
      <c r="D131" s="21" t="s">
        <v>362</v>
      </c>
      <c r="E131" s="22">
        <v>8310</v>
      </c>
      <c r="F131" s="301">
        <v>138450</v>
      </c>
      <c r="G131" s="301"/>
      <c r="H131" s="22">
        <v>1310</v>
      </c>
      <c r="I131" s="302" t="s">
        <v>339</v>
      </c>
      <c r="J131" s="302"/>
      <c r="K131" s="23" t="s">
        <v>57</v>
      </c>
      <c r="L131" s="224">
        <v>43000941.850000001</v>
      </c>
      <c r="M131" s="24"/>
      <c r="N131" s="25"/>
      <c r="O131" s="225"/>
    </row>
    <row r="132" spans="1:15" ht="57" customHeight="1" outlineLevel="1" x14ac:dyDescent="0.3">
      <c r="A132" s="20" t="s">
        <v>391</v>
      </c>
      <c r="B132" s="21" t="s">
        <v>392</v>
      </c>
      <c r="C132" s="21" t="s">
        <v>276</v>
      </c>
      <c r="D132" s="21" t="s">
        <v>365</v>
      </c>
      <c r="E132" s="22">
        <v>8310</v>
      </c>
      <c r="F132" s="301">
        <v>19150</v>
      </c>
      <c r="G132" s="301"/>
      <c r="H132" s="22">
        <v>1310</v>
      </c>
      <c r="I132" s="302" t="s">
        <v>339</v>
      </c>
      <c r="J132" s="302"/>
      <c r="K132" s="23" t="s">
        <v>57</v>
      </c>
      <c r="L132" s="224">
        <v>43020091.850000001</v>
      </c>
      <c r="M132" s="24"/>
      <c r="N132" s="25"/>
      <c r="O132" s="225"/>
    </row>
    <row r="133" spans="1:15" ht="57" customHeight="1" outlineLevel="1" x14ac:dyDescent="0.3">
      <c r="A133" s="20" t="s">
        <v>391</v>
      </c>
      <c r="B133" s="21" t="s">
        <v>392</v>
      </c>
      <c r="C133" s="21" t="s">
        <v>276</v>
      </c>
      <c r="D133" s="21" t="s">
        <v>363</v>
      </c>
      <c r="E133" s="22">
        <v>8310</v>
      </c>
      <c r="F133" s="301">
        <v>96645</v>
      </c>
      <c r="G133" s="301"/>
      <c r="H133" s="22">
        <v>1310</v>
      </c>
      <c r="I133" s="302" t="s">
        <v>339</v>
      </c>
      <c r="J133" s="302"/>
      <c r="K133" s="23" t="s">
        <v>57</v>
      </c>
      <c r="L133" s="224">
        <v>43116736.850000001</v>
      </c>
      <c r="M133" s="24"/>
      <c r="N133" s="25"/>
      <c r="O133" s="225"/>
    </row>
    <row r="134" spans="1:15" ht="57" customHeight="1" outlineLevel="1" x14ac:dyDescent="0.3">
      <c r="A134" s="20" t="s">
        <v>391</v>
      </c>
      <c r="B134" s="21" t="s">
        <v>392</v>
      </c>
      <c r="C134" s="21" t="s">
        <v>276</v>
      </c>
      <c r="D134" s="21" t="s">
        <v>389</v>
      </c>
      <c r="E134" s="22">
        <v>8310</v>
      </c>
      <c r="F134" s="301">
        <v>41580</v>
      </c>
      <c r="G134" s="301"/>
      <c r="H134" s="22">
        <v>1310</v>
      </c>
      <c r="I134" s="302" t="s">
        <v>339</v>
      </c>
      <c r="J134" s="302"/>
      <c r="K134" s="23" t="s">
        <v>57</v>
      </c>
      <c r="L134" s="224">
        <v>43158316.850000001</v>
      </c>
      <c r="M134" s="24"/>
      <c r="N134" s="25"/>
      <c r="O134" s="225"/>
    </row>
    <row r="135" spans="1:15" ht="57" customHeight="1" outlineLevel="1" x14ac:dyDescent="0.3">
      <c r="A135" s="20" t="s">
        <v>391</v>
      </c>
      <c r="B135" s="21" t="s">
        <v>392</v>
      </c>
      <c r="C135" s="21" t="s">
        <v>276</v>
      </c>
      <c r="D135" s="21" t="s">
        <v>340</v>
      </c>
      <c r="E135" s="22">
        <v>8310</v>
      </c>
      <c r="F135" s="301">
        <v>159600</v>
      </c>
      <c r="G135" s="301"/>
      <c r="H135" s="22">
        <v>1310</v>
      </c>
      <c r="I135" s="302" t="s">
        <v>339</v>
      </c>
      <c r="J135" s="302"/>
      <c r="K135" s="23" t="s">
        <v>57</v>
      </c>
      <c r="L135" s="224">
        <v>43317916.850000001</v>
      </c>
      <c r="M135" s="24"/>
      <c r="N135" s="25"/>
      <c r="O135" s="225"/>
    </row>
    <row r="136" spans="1:15" ht="77.25" customHeight="1" outlineLevel="1" x14ac:dyDescent="0.3">
      <c r="A136" s="20" t="s">
        <v>391</v>
      </c>
      <c r="B136" s="21" t="s">
        <v>392</v>
      </c>
      <c r="C136" s="21" t="s">
        <v>273</v>
      </c>
      <c r="D136" s="21" t="s">
        <v>274</v>
      </c>
      <c r="E136" s="22">
        <v>8310</v>
      </c>
      <c r="F136" s="301">
        <v>680073.43</v>
      </c>
      <c r="G136" s="301"/>
      <c r="H136" s="22">
        <v>1310</v>
      </c>
      <c r="I136" s="302" t="s">
        <v>56</v>
      </c>
      <c r="J136" s="302"/>
      <c r="K136" s="23" t="s">
        <v>57</v>
      </c>
      <c r="L136" s="224">
        <v>43997990.280000001</v>
      </c>
      <c r="M136" s="24"/>
      <c r="N136" s="25"/>
      <c r="O136" s="225"/>
    </row>
    <row r="137" spans="1:15" ht="72" customHeight="1" outlineLevel="1" x14ac:dyDescent="0.3">
      <c r="A137" s="20" t="s">
        <v>391</v>
      </c>
      <c r="B137" s="21" t="s">
        <v>392</v>
      </c>
      <c r="C137" s="21" t="s">
        <v>273</v>
      </c>
      <c r="D137" s="21" t="s">
        <v>274</v>
      </c>
      <c r="E137" s="22">
        <v>8310</v>
      </c>
      <c r="F137" s="301">
        <v>803723.14</v>
      </c>
      <c r="G137" s="301"/>
      <c r="H137" s="22">
        <v>1310</v>
      </c>
      <c r="I137" s="302" t="s">
        <v>56</v>
      </c>
      <c r="J137" s="302"/>
      <c r="K137" s="23" t="s">
        <v>57</v>
      </c>
      <c r="L137" s="224">
        <v>44801713.420000002</v>
      </c>
      <c r="M137" s="24"/>
      <c r="N137" s="25"/>
      <c r="O137" s="225"/>
    </row>
    <row r="138" spans="1:15" ht="57" customHeight="1" outlineLevel="1" x14ac:dyDescent="0.3">
      <c r="A138" s="20" t="s">
        <v>393</v>
      </c>
      <c r="B138" s="21" t="s">
        <v>394</v>
      </c>
      <c r="C138" s="21" t="s">
        <v>276</v>
      </c>
      <c r="D138" s="21" t="s">
        <v>395</v>
      </c>
      <c r="E138" s="22">
        <v>8310</v>
      </c>
      <c r="F138" s="301">
        <v>453300</v>
      </c>
      <c r="G138" s="301"/>
      <c r="H138" s="22">
        <v>1310</v>
      </c>
      <c r="I138" s="302" t="s">
        <v>339</v>
      </c>
      <c r="J138" s="302"/>
      <c r="K138" s="23" t="s">
        <v>57</v>
      </c>
      <c r="L138" s="224">
        <v>45255013.420000002</v>
      </c>
      <c r="M138" s="24"/>
      <c r="N138" s="25"/>
      <c r="O138" s="225"/>
    </row>
    <row r="139" spans="1:15" ht="57" customHeight="1" outlineLevel="1" x14ac:dyDescent="0.3">
      <c r="A139" s="20" t="s">
        <v>393</v>
      </c>
      <c r="B139" s="21" t="s">
        <v>394</v>
      </c>
      <c r="C139" s="21" t="s">
        <v>276</v>
      </c>
      <c r="D139" s="21" t="s">
        <v>396</v>
      </c>
      <c r="E139" s="22">
        <v>8310</v>
      </c>
      <c r="F139" s="301">
        <v>233800</v>
      </c>
      <c r="G139" s="301"/>
      <c r="H139" s="22">
        <v>1310</v>
      </c>
      <c r="I139" s="302" t="s">
        <v>339</v>
      </c>
      <c r="J139" s="302"/>
      <c r="K139" s="23" t="s">
        <v>57</v>
      </c>
      <c r="L139" s="224">
        <v>45488813.420000002</v>
      </c>
      <c r="M139" s="24"/>
      <c r="N139" s="25"/>
      <c r="O139" s="225"/>
    </row>
    <row r="140" spans="1:15" ht="57" customHeight="1" outlineLevel="1" x14ac:dyDescent="0.3">
      <c r="A140" s="20" t="s">
        <v>393</v>
      </c>
      <c r="B140" s="21" t="s">
        <v>394</v>
      </c>
      <c r="C140" s="21" t="s">
        <v>276</v>
      </c>
      <c r="D140" s="21" t="s">
        <v>363</v>
      </c>
      <c r="E140" s="22">
        <v>8310</v>
      </c>
      <c r="F140" s="301">
        <v>172500</v>
      </c>
      <c r="G140" s="301"/>
      <c r="H140" s="22">
        <v>1310</v>
      </c>
      <c r="I140" s="302" t="s">
        <v>339</v>
      </c>
      <c r="J140" s="302"/>
      <c r="K140" s="23" t="s">
        <v>57</v>
      </c>
      <c r="L140" s="224">
        <v>45661313.420000002</v>
      </c>
      <c r="M140" s="24"/>
      <c r="N140" s="25"/>
      <c r="O140" s="225"/>
    </row>
    <row r="141" spans="1:15" ht="57" customHeight="1" outlineLevel="1" x14ac:dyDescent="0.3">
      <c r="A141" s="20" t="s">
        <v>393</v>
      </c>
      <c r="B141" s="21" t="s">
        <v>394</v>
      </c>
      <c r="C141" s="21" t="s">
        <v>276</v>
      </c>
      <c r="D141" s="21" t="s">
        <v>364</v>
      </c>
      <c r="E141" s="22">
        <v>8310</v>
      </c>
      <c r="F141" s="301">
        <v>105150</v>
      </c>
      <c r="G141" s="301"/>
      <c r="H141" s="22">
        <v>1310</v>
      </c>
      <c r="I141" s="302" t="s">
        <v>339</v>
      </c>
      <c r="J141" s="302"/>
      <c r="K141" s="23" t="s">
        <v>57</v>
      </c>
      <c r="L141" s="224">
        <v>45766463.420000002</v>
      </c>
      <c r="M141" s="24"/>
      <c r="N141" s="25"/>
      <c r="O141" s="225"/>
    </row>
    <row r="142" spans="1:15" ht="57" customHeight="1" outlineLevel="1" x14ac:dyDescent="0.3">
      <c r="A142" s="20" t="s">
        <v>393</v>
      </c>
      <c r="B142" s="21" t="s">
        <v>394</v>
      </c>
      <c r="C142" s="21" t="s">
        <v>276</v>
      </c>
      <c r="D142" s="21" t="s">
        <v>345</v>
      </c>
      <c r="E142" s="22">
        <v>8310</v>
      </c>
      <c r="F142" s="301">
        <v>886300</v>
      </c>
      <c r="G142" s="301"/>
      <c r="H142" s="22">
        <v>1310</v>
      </c>
      <c r="I142" s="302" t="s">
        <v>339</v>
      </c>
      <c r="J142" s="302"/>
      <c r="K142" s="23" t="s">
        <v>57</v>
      </c>
      <c r="L142" s="224">
        <v>46652763.420000002</v>
      </c>
      <c r="M142" s="24"/>
      <c r="N142" s="25"/>
      <c r="O142" s="225"/>
    </row>
    <row r="143" spans="1:15" ht="57" customHeight="1" outlineLevel="1" x14ac:dyDescent="0.3">
      <c r="A143" s="20" t="s">
        <v>393</v>
      </c>
      <c r="B143" s="21" t="s">
        <v>394</v>
      </c>
      <c r="C143" s="21" t="s">
        <v>276</v>
      </c>
      <c r="D143" s="21" t="s">
        <v>342</v>
      </c>
      <c r="E143" s="22">
        <v>8310</v>
      </c>
      <c r="F143" s="301">
        <v>1134400</v>
      </c>
      <c r="G143" s="301"/>
      <c r="H143" s="22">
        <v>1310</v>
      </c>
      <c r="I143" s="302" t="s">
        <v>339</v>
      </c>
      <c r="J143" s="302"/>
      <c r="K143" s="23" t="s">
        <v>57</v>
      </c>
      <c r="L143" s="224">
        <v>47787163.420000002</v>
      </c>
      <c r="M143" s="24"/>
      <c r="N143" s="25"/>
      <c r="O143" s="225"/>
    </row>
    <row r="144" spans="1:15" ht="57" customHeight="1" outlineLevel="1" x14ac:dyDescent="0.3">
      <c r="A144" s="20" t="s">
        <v>393</v>
      </c>
      <c r="B144" s="21" t="s">
        <v>394</v>
      </c>
      <c r="C144" s="21" t="s">
        <v>281</v>
      </c>
      <c r="D144" s="21" t="s">
        <v>354</v>
      </c>
      <c r="E144" s="22">
        <v>8310</v>
      </c>
      <c r="F144" s="301">
        <v>775305.81</v>
      </c>
      <c r="G144" s="301"/>
      <c r="H144" s="22">
        <v>1310</v>
      </c>
      <c r="I144" s="302" t="s">
        <v>339</v>
      </c>
      <c r="J144" s="302"/>
      <c r="K144" s="23" t="s">
        <v>57</v>
      </c>
      <c r="L144" s="224">
        <v>48562469.230000004</v>
      </c>
      <c r="M144" s="24"/>
      <c r="N144" s="25"/>
      <c r="O144" s="225"/>
    </row>
    <row r="145" spans="1:15" ht="57" customHeight="1" outlineLevel="1" x14ac:dyDescent="0.3">
      <c r="A145" s="20" t="s">
        <v>393</v>
      </c>
      <c r="B145" s="21" t="s">
        <v>394</v>
      </c>
      <c r="C145" s="21" t="s">
        <v>281</v>
      </c>
      <c r="D145" s="21" t="s">
        <v>354</v>
      </c>
      <c r="E145" s="22">
        <v>8310</v>
      </c>
      <c r="F145" s="301">
        <v>775305.81</v>
      </c>
      <c r="G145" s="301"/>
      <c r="H145" s="22">
        <v>1310</v>
      </c>
      <c r="I145" s="302" t="s">
        <v>339</v>
      </c>
      <c r="J145" s="302"/>
      <c r="K145" s="23" t="s">
        <v>57</v>
      </c>
      <c r="L145" s="224">
        <v>49337775.040000007</v>
      </c>
      <c r="M145" s="24"/>
      <c r="N145" s="25"/>
      <c r="O145" s="225"/>
    </row>
    <row r="146" spans="1:15" ht="57" customHeight="1" outlineLevel="1" x14ac:dyDescent="0.3">
      <c r="A146" s="20" t="s">
        <v>393</v>
      </c>
      <c r="B146" s="21" t="s">
        <v>394</v>
      </c>
      <c r="C146" s="21" t="s">
        <v>281</v>
      </c>
      <c r="D146" s="21" t="s">
        <v>354</v>
      </c>
      <c r="E146" s="22">
        <v>8310</v>
      </c>
      <c r="F146" s="301">
        <v>775305.81</v>
      </c>
      <c r="G146" s="301"/>
      <c r="H146" s="22">
        <v>1310</v>
      </c>
      <c r="I146" s="302" t="s">
        <v>339</v>
      </c>
      <c r="J146" s="302"/>
      <c r="K146" s="23" t="s">
        <v>57</v>
      </c>
      <c r="L146" s="224">
        <v>50113080.850000009</v>
      </c>
      <c r="M146" s="24"/>
      <c r="N146" s="25"/>
      <c r="O146" s="225"/>
    </row>
    <row r="147" spans="1:15" ht="57" customHeight="1" outlineLevel="1" x14ac:dyDescent="0.3">
      <c r="A147" s="20" t="s">
        <v>393</v>
      </c>
      <c r="B147" s="21" t="s">
        <v>394</v>
      </c>
      <c r="C147" s="21" t="s">
        <v>281</v>
      </c>
      <c r="D147" s="21" t="s">
        <v>354</v>
      </c>
      <c r="E147" s="22">
        <v>8310</v>
      </c>
      <c r="F147" s="301">
        <v>1252417.07</v>
      </c>
      <c r="G147" s="301"/>
      <c r="H147" s="22">
        <v>1310</v>
      </c>
      <c r="I147" s="302" t="s">
        <v>339</v>
      </c>
      <c r="J147" s="302"/>
      <c r="K147" s="23" t="s">
        <v>57</v>
      </c>
      <c r="L147" s="224">
        <v>51365497.920000009</v>
      </c>
      <c r="M147" s="24"/>
      <c r="N147" s="25"/>
      <c r="O147" s="225"/>
    </row>
    <row r="148" spans="1:15" ht="57" customHeight="1" outlineLevel="1" x14ac:dyDescent="0.3">
      <c r="A148" s="20" t="s">
        <v>393</v>
      </c>
      <c r="B148" s="21" t="s">
        <v>394</v>
      </c>
      <c r="C148" s="21" t="s">
        <v>281</v>
      </c>
      <c r="D148" s="21" t="s">
        <v>354</v>
      </c>
      <c r="E148" s="22">
        <v>8310</v>
      </c>
      <c r="F148" s="301">
        <v>387891.46</v>
      </c>
      <c r="G148" s="301"/>
      <c r="H148" s="22">
        <v>1310</v>
      </c>
      <c r="I148" s="302" t="s">
        <v>339</v>
      </c>
      <c r="J148" s="302"/>
      <c r="K148" s="23" t="s">
        <v>57</v>
      </c>
      <c r="L148" s="224">
        <v>51753389.38000001</v>
      </c>
      <c r="M148" s="24"/>
      <c r="N148" s="25"/>
      <c r="O148" s="225"/>
    </row>
    <row r="149" spans="1:15" ht="79.5" customHeight="1" outlineLevel="1" x14ac:dyDescent="0.3">
      <c r="A149" s="20" t="s">
        <v>393</v>
      </c>
      <c r="B149" s="21" t="s">
        <v>394</v>
      </c>
      <c r="C149" s="21" t="s">
        <v>273</v>
      </c>
      <c r="D149" s="21" t="s">
        <v>375</v>
      </c>
      <c r="E149" s="22">
        <v>8310</v>
      </c>
      <c r="F149" s="301">
        <v>618248.56999999995</v>
      </c>
      <c r="G149" s="301"/>
      <c r="H149" s="22">
        <v>1310</v>
      </c>
      <c r="I149" s="302" t="s">
        <v>339</v>
      </c>
      <c r="J149" s="302"/>
      <c r="K149" s="23" t="s">
        <v>57</v>
      </c>
      <c r="L149" s="224">
        <v>52371637.95000001</v>
      </c>
      <c r="M149" s="24"/>
      <c r="N149" s="25"/>
      <c r="O149" s="225"/>
    </row>
    <row r="150" spans="1:15" ht="79.5" customHeight="1" outlineLevel="1" x14ac:dyDescent="0.3">
      <c r="A150" s="20" t="s">
        <v>393</v>
      </c>
      <c r="B150" s="21" t="s">
        <v>394</v>
      </c>
      <c r="C150" s="21" t="s">
        <v>273</v>
      </c>
      <c r="D150" s="21" t="s">
        <v>375</v>
      </c>
      <c r="E150" s="22">
        <v>8310</v>
      </c>
      <c r="F150" s="301">
        <v>309124.28999999998</v>
      </c>
      <c r="G150" s="301"/>
      <c r="H150" s="22">
        <v>1310</v>
      </c>
      <c r="I150" s="302" t="s">
        <v>339</v>
      </c>
      <c r="J150" s="302"/>
      <c r="K150" s="23" t="s">
        <v>57</v>
      </c>
      <c r="L150" s="224">
        <v>52680762.24000001</v>
      </c>
      <c r="M150" s="24"/>
      <c r="N150" s="25"/>
      <c r="O150" s="225"/>
    </row>
    <row r="151" spans="1:15" ht="79.5" customHeight="1" outlineLevel="1" x14ac:dyDescent="0.3">
      <c r="A151" s="20" t="s">
        <v>393</v>
      </c>
      <c r="B151" s="21" t="s">
        <v>394</v>
      </c>
      <c r="C151" s="21" t="s">
        <v>273</v>
      </c>
      <c r="D151" s="21" t="s">
        <v>375</v>
      </c>
      <c r="E151" s="22">
        <v>8310</v>
      </c>
      <c r="F151" s="301">
        <v>309124.28000000003</v>
      </c>
      <c r="G151" s="301"/>
      <c r="H151" s="22">
        <v>1310</v>
      </c>
      <c r="I151" s="302" t="s">
        <v>339</v>
      </c>
      <c r="J151" s="302"/>
      <c r="K151" s="23" t="s">
        <v>57</v>
      </c>
      <c r="L151" s="224">
        <v>52989886.520000011</v>
      </c>
      <c r="M151" s="24"/>
      <c r="N151" s="25"/>
      <c r="O151" s="225"/>
    </row>
    <row r="152" spans="1:15" ht="57" customHeight="1" outlineLevel="1" x14ac:dyDescent="0.3">
      <c r="A152" s="20" t="s">
        <v>397</v>
      </c>
      <c r="B152" s="21" t="s">
        <v>398</v>
      </c>
      <c r="C152" s="21" t="s">
        <v>276</v>
      </c>
      <c r="D152" s="21" t="s">
        <v>343</v>
      </c>
      <c r="E152" s="22">
        <v>8310</v>
      </c>
      <c r="F152" s="301">
        <v>281750</v>
      </c>
      <c r="G152" s="301"/>
      <c r="H152" s="22">
        <v>1310</v>
      </c>
      <c r="I152" s="302" t="s">
        <v>339</v>
      </c>
      <c r="J152" s="302"/>
      <c r="K152" s="23" t="s">
        <v>57</v>
      </c>
      <c r="L152" s="224">
        <v>53271636.520000011</v>
      </c>
      <c r="M152" s="24"/>
      <c r="N152" s="25"/>
      <c r="O152" s="225"/>
    </row>
    <row r="153" spans="1:15" ht="57" customHeight="1" outlineLevel="1" x14ac:dyDescent="0.3">
      <c r="A153" s="20" t="s">
        <v>397</v>
      </c>
      <c r="B153" s="21" t="s">
        <v>398</v>
      </c>
      <c r="C153" s="21" t="s">
        <v>276</v>
      </c>
      <c r="D153" s="21" t="s">
        <v>340</v>
      </c>
      <c r="E153" s="22">
        <v>8310</v>
      </c>
      <c r="F153" s="301">
        <v>507840</v>
      </c>
      <c r="G153" s="301"/>
      <c r="H153" s="22">
        <v>1310</v>
      </c>
      <c r="I153" s="302" t="s">
        <v>339</v>
      </c>
      <c r="J153" s="302"/>
      <c r="K153" s="23" t="s">
        <v>57</v>
      </c>
      <c r="L153" s="224">
        <v>53779476.520000011</v>
      </c>
      <c r="M153" s="24"/>
      <c r="N153" s="25"/>
      <c r="O153" s="225"/>
    </row>
    <row r="154" spans="1:15" ht="68.25" customHeight="1" outlineLevel="1" x14ac:dyDescent="0.3">
      <c r="A154" s="20" t="s">
        <v>397</v>
      </c>
      <c r="B154" s="21" t="s">
        <v>398</v>
      </c>
      <c r="C154" s="21" t="s">
        <v>275</v>
      </c>
      <c r="D154" s="21" t="s">
        <v>351</v>
      </c>
      <c r="E154" s="22">
        <v>8310</v>
      </c>
      <c r="F154" s="301">
        <v>116594.14</v>
      </c>
      <c r="G154" s="301"/>
      <c r="H154" s="22">
        <v>1310</v>
      </c>
      <c r="I154" s="302" t="s">
        <v>339</v>
      </c>
      <c r="J154" s="302"/>
      <c r="K154" s="23" t="s">
        <v>57</v>
      </c>
      <c r="L154" s="224">
        <v>53896070.660000011</v>
      </c>
      <c r="M154" s="24"/>
      <c r="N154" s="25"/>
      <c r="O154" s="225"/>
    </row>
    <row r="155" spans="1:15" ht="68.25" customHeight="1" outlineLevel="1" x14ac:dyDescent="0.3">
      <c r="A155" s="20" t="s">
        <v>397</v>
      </c>
      <c r="B155" s="21" t="s">
        <v>398</v>
      </c>
      <c r="C155" s="21" t="s">
        <v>275</v>
      </c>
      <c r="D155" s="21" t="s">
        <v>351</v>
      </c>
      <c r="E155" s="22">
        <v>8310</v>
      </c>
      <c r="F155" s="301">
        <v>116594.14</v>
      </c>
      <c r="G155" s="301"/>
      <c r="H155" s="22">
        <v>1310</v>
      </c>
      <c r="I155" s="302" t="s">
        <v>339</v>
      </c>
      <c r="J155" s="302"/>
      <c r="K155" s="23" t="s">
        <v>57</v>
      </c>
      <c r="L155" s="224">
        <v>54012664.800000012</v>
      </c>
      <c r="M155" s="24"/>
      <c r="N155" s="25"/>
      <c r="O155" s="225"/>
    </row>
    <row r="156" spans="1:15" ht="79.5" customHeight="1" outlineLevel="1" x14ac:dyDescent="0.3">
      <c r="A156" s="20" t="s">
        <v>397</v>
      </c>
      <c r="B156" s="21" t="s">
        <v>398</v>
      </c>
      <c r="C156" s="21" t="s">
        <v>273</v>
      </c>
      <c r="D156" s="21" t="s">
        <v>375</v>
      </c>
      <c r="E156" s="22">
        <v>8310</v>
      </c>
      <c r="F156" s="301">
        <v>309124.28000000003</v>
      </c>
      <c r="G156" s="301"/>
      <c r="H156" s="22">
        <v>1310</v>
      </c>
      <c r="I156" s="302" t="s">
        <v>339</v>
      </c>
      <c r="J156" s="302"/>
      <c r="K156" s="23" t="s">
        <v>57</v>
      </c>
      <c r="L156" s="224">
        <v>54321789.080000013</v>
      </c>
      <c r="M156" s="24"/>
      <c r="N156" s="25"/>
      <c r="O156" s="225"/>
    </row>
    <row r="157" spans="1:15" ht="79.5" customHeight="1" outlineLevel="1" x14ac:dyDescent="0.3">
      <c r="A157" s="20" t="s">
        <v>397</v>
      </c>
      <c r="B157" s="21" t="s">
        <v>398</v>
      </c>
      <c r="C157" s="21" t="s">
        <v>273</v>
      </c>
      <c r="D157" s="21" t="s">
        <v>375</v>
      </c>
      <c r="E157" s="22">
        <v>8310</v>
      </c>
      <c r="F157" s="301">
        <v>309124.28999999998</v>
      </c>
      <c r="G157" s="301"/>
      <c r="H157" s="22">
        <v>1310</v>
      </c>
      <c r="I157" s="302" t="s">
        <v>339</v>
      </c>
      <c r="J157" s="302"/>
      <c r="K157" s="23" t="s">
        <v>57</v>
      </c>
      <c r="L157" s="224">
        <v>54630913.370000012</v>
      </c>
      <c r="M157" s="24"/>
      <c r="N157" s="25"/>
      <c r="O157" s="225"/>
    </row>
    <row r="158" spans="1:15" ht="79.5" customHeight="1" outlineLevel="1" x14ac:dyDescent="0.3">
      <c r="A158" s="20" t="s">
        <v>399</v>
      </c>
      <c r="B158" s="21" t="s">
        <v>398</v>
      </c>
      <c r="C158" s="21" t="s">
        <v>273</v>
      </c>
      <c r="D158" s="21" t="s">
        <v>274</v>
      </c>
      <c r="E158" s="22">
        <v>8310</v>
      </c>
      <c r="F158" s="301">
        <v>618248.56999999995</v>
      </c>
      <c r="G158" s="301"/>
      <c r="H158" s="22">
        <v>1310</v>
      </c>
      <c r="I158" s="302" t="s">
        <v>56</v>
      </c>
      <c r="J158" s="302"/>
      <c r="K158" s="23" t="s">
        <v>57</v>
      </c>
      <c r="L158" s="224">
        <v>55249161.940000013</v>
      </c>
      <c r="M158" s="24"/>
      <c r="N158" s="25"/>
      <c r="O158" s="225"/>
    </row>
    <row r="159" spans="1:15" ht="79.5" customHeight="1" outlineLevel="1" x14ac:dyDescent="0.3">
      <c r="A159" s="20" t="s">
        <v>399</v>
      </c>
      <c r="B159" s="21" t="s">
        <v>398</v>
      </c>
      <c r="C159" s="21" t="s">
        <v>273</v>
      </c>
      <c r="D159" s="21" t="s">
        <v>274</v>
      </c>
      <c r="E159" s="22">
        <v>8310</v>
      </c>
      <c r="F159" s="301">
        <v>741898.28</v>
      </c>
      <c r="G159" s="301"/>
      <c r="H159" s="22">
        <v>1310</v>
      </c>
      <c r="I159" s="302" t="s">
        <v>56</v>
      </c>
      <c r="J159" s="302"/>
      <c r="K159" s="23" t="s">
        <v>57</v>
      </c>
      <c r="L159" s="224">
        <v>55991060.220000014</v>
      </c>
      <c r="M159" s="24"/>
      <c r="N159" s="25"/>
      <c r="O159" s="225"/>
    </row>
    <row r="160" spans="1:15" ht="57" customHeight="1" outlineLevel="1" x14ac:dyDescent="0.3">
      <c r="A160" s="20" t="s">
        <v>397</v>
      </c>
      <c r="B160" s="21" t="s">
        <v>398</v>
      </c>
      <c r="C160" s="21" t="s">
        <v>400</v>
      </c>
      <c r="D160" s="21" t="s">
        <v>365</v>
      </c>
      <c r="E160" s="22">
        <v>8310</v>
      </c>
      <c r="F160" s="301">
        <v>16585.71</v>
      </c>
      <c r="G160" s="301"/>
      <c r="H160" s="22">
        <v>1310</v>
      </c>
      <c r="I160" s="302" t="s">
        <v>339</v>
      </c>
      <c r="J160" s="302"/>
      <c r="K160" s="23" t="s">
        <v>57</v>
      </c>
      <c r="L160" s="224">
        <v>56007645.930000015</v>
      </c>
      <c r="M160" s="24"/>
      <c r="N160" s="25"/>
      <c r="O160" s="225"/>
    </row>
    <row r="161" spans="1:15" ht="57" customHeight="1" outlineLevel="1" x14ac:dyDescent="0.3">
      <c r="A161" s="20" t="s">
        <v>397</v>
      </c>
      <c r="B161" s="21" t="s">
        <v>398</v>
      </c>
      <c r="C161" s="21" t="s">
        <v>400</v>
      </c>
      <c r="D161" s="21" t="s">
        <v>365</v>
      </c>
      <c r="E161" s="22">
        <v>8310</v>
      </c>
      <c r="F161" s="301">
        <v>14512.5</v>
      </c>
      <c r="G161" s="301"/>
      <c r="H161" s="22">
        <v>1310</v>
      </c>
      <c r="I161" s="302" t="s">
        <v>339</v>
      </c>
      <c r="J161" s="302"/>
      <c r="K161" s="23" t="s">
        <v>57</v>
      </c>
      <c r="L161" s="224">
        <v>56022158.430000015</v>
      </c>
      <c r="M161" s="24"/>
      <c r="N161" s="25"/>
      <c r="O161" s="225"/>
    </row>
    <row r="162" spans="1:15" ht="57" customHeight="1" outlineLevel="1" x14ac:dyDescent="0.3">
      <c r="A162" s="20" t="s">
        <v>397</v>
      </c>
      <c r="B162" s="21" t="s">
        <v>398</v>
      </c>
      <c r="C162" s="21" t="s">
        <v>400</v>
      </c>
      <c r="D162" s="21" t="s">
        <v>401</v>
      </c>
      <c r="E162" s="22">
        <v>8310</v>
      </c>
      <c r="F162" s="301">
        <v>20732.14</v>
      </c>
      <c r="G162" s="301"/>
      <c r="H162" s="22">
        <v>1310</v>
      </c>
      <c r="I162" s="302" t="s">
        <v>339</v>
      </c>
      <c r="J162" s="302"/>
      <c r="K162" s="23" t="s">
        <v>57</v>
      </c>
      <c r="L162" s="224">
        <v>56042890.570000015</v>
      </c>
      <c r="M162" s="24"/>
      <c r="N162" s="25"/>
      <c r="O162" s="225"/>
    </row>
    <row r="163" spans="1:15" ht="57" customHeight="1" outlineLevel="1" x14ac:dyDescent="0.3">
      <c r="A163" s="20" t="s">
        <v>397</v>
      </c>
      <c r="B163" s="21" t="s">
        <v>398</v>
      </c>
      <c r="C163" s="21" t="s">
        <v>276</v>
      </c>
      <c r="D163" s="21" t="s">
        <v>401</v>
      </c>
      <c r="E163" s="22">
        <v>8310</v>
      </c>
      <c r="F163" s="301">
        <v>53850</v>
      </c>
      <c r="G163" s="301"/>
      <c r="H163" s="22">
        <v>1310</v>
      </c>
      <c r="I163" s="302" t="s">
        <v>339</v>
      </c>
      <c r="J163" s="302"/>
      <c r="K163" s="23" t="s">
        <v>57</v>
      </c>
      <c r="L163" s="224">
        <v>56096740.570000015</v>
      </c>
      <c r="M163" s="24"/>
      <c r="N163" s="25"/>
      <c r="O163" s="225"/>
    </row>
    <row r="164" spans="1:15" ht="68.25" customHeight="1" outlineLevel="1" x14ac:dyDescent="0.3">
      <c r="A164" s="20" t="s">
        <v>397</v>
      </c>
      <c r="B164" s="21" t="s">
        <v>398</v>
      </c>
      <c r="C164" s="21" t="s">
        <v>275</v>
      </c>
      <c r="D164" s="21" t="s">
        <v>352</v>
      </c>
      <c r="E164" s="22">
        <v>8310</v>
      </c>
      <c r="F164" s="301">
        <v>275945.82</v>
      </c>
      <c r="G164" s="301"/>
      <c r="H164" s="22">
        <v>1310</v>
      </c>
      <c r="I164" s="302" t="s">
        <v>339</v>
      </c>
      <c r="J164" s="302"/>
      <c r="K164" s="23" t="s">
        <v>57</v>
      </c>
      <c r="L164" s="224">
        <v>56372686.390000015</v>
      </c>
      <c r="M164" s="24"/>
      <c r="N164" s="25"/>
      <c r="O164" s="225"/>
    </row>
    <row r="165" spans="1:15" ht="68.25" customHeight="1" outlineLevel="1" x14ac:dyDescent="0.3">
      <c r="A165" s="20" t="s">
        <v>397</v>
      </c>
      <c r="B165" s="21" t="s">
        <v>398</v>
      </c>
      <c r="C165" s="21" t="s">
        <v>275</v>
      </c>
      <c r="D165" s="21" t="s">
        <v>352</v>
      </c>
      <c r="E165" s="22">
        <v>8310</v>
      </c>
      <c r="F165" s="301">
        <v>275945.82</v>
      </c>
      <c r="G165" s="301"/>
      <c r="H165" s="22">
        <v>1310</v>
      </c>
      <c r="I165" s="302" t="s">
        <v>339</v>
      </c>
      <c r="J165" s="302"/>
      <c r="K165" s="23" t="s">
        <v>57</v>
      </c>
      <c r="L165" s="224">
        <v>56648632.210000016</v>
      </c>
      <c r="M165" s="24"/>
      <c r="N165" s="25"/>
      <c r="O165" s="225"/>
    </row>
    <row r="166" spans="1:15" ht="57" customHeight="1" outlineLevel="1" x14ac:dyDescent="0.3">
      <c r="A166" s="20" t="s">
        <v>397</v>
      </c>
      <c r="B166" s="21" t="s">
        <v>398</v>
      </c>
      <c r="C166" s="21" t="s">
        <v>281</v>
      </c>
      <c r="D166" s="21" t="s">
        <v>354</v>
      </c>
      <c r="E166" s="22">
        <v>8310</v>
      </c>
      <c r="F166" s="301">
        <v>775305.81</v>
      </c>
      <c r="G166" s="301"/>
      <c r="H166" s="22">
        <v>1310</v>
      </c>
      <c r="I166" s="302" t="s">
        <v>339</v>
      </c>
      <c r="J166" s="302"/>
      <c r="K166" s="23" t="s">
        <v>57</v>
      </c>
      <c r="L166" s="224">
        <v>57423938.020000018</v>
      </c>
      <c r="M166" s="24"/>
      <c r="N166" s="25"/>
      <c r="O166" s="225"/>
    </row>
    <row r="167" spans="1:15" ht="57" customHeight="1" outlineLevel="1" x14ac:dyDescent="0.3">
      <c r="A167" s="20" t="s">
        <v>397</v>
      </c>
      <c r="B167" s="21" t="s">
        <v>398</v>
      </c>
      <c r="C167" s="21" t="s">
        <v>281</v>
      </c>
      <c r="D167" s="21" t="s">
        <v>354</v>
      </c>
      <c r="E167" s="22">
        <v>8310</v>
      </c>
      <c r="F167" s="301">
        <v>775305.81</v>
      </c>
      <c r="G167" s="301"/>
      <c r="H167" s="22">
        <v>1310</v>
      </c>
      <c r="I167" s="302" t="s">
        <v>339</v>
      </c>
      <c r="J167" s="302"/>
      <c r="K167" s="23" t="s">
        <v>57</v>
      </c>
      <c r="L167" s="224">
        <v>58199243.830000021</v>
      </c>
      <c r="M167" s="24"/>
      <c r="N167" s="25"/>
      <c r="O167" s="225"/>
    </row>
    <row r="168" spans="1:15" ht="57" customHeight="1" outlineLevel="1" x14ac:dyDescent="0.3">
      <c r="A168" s="20" t="s">
        <v>397</v>
      </c>
      <c r="B168" s="21" t="s">
        <v>398</v>
      </c>
      <c r="C168" s="21" t="s">
        <v>281</v>
      </c>
      <c r="D168" s="21" t="s">
        <v>354</v>
      </c>
      <c r="E168" s="22">
        <v>8310</v>
      </c>
      <c r="F168" s="301">
        <v>775305.81</v>
      </c>
      <c r="G168" s="301"/>
      <c r="H168" s="22">
        <v>1310</v>
      </c>
      <c r="I168" s="302" t="s">
        <v>339</v>
      </c>
      <c r="J168" s="302"/>
      <c r="K168" s="23" t="s">
        <v>57</v>
      </c>
      <c r="L168" s="224">
        <v>58974549.640000023</v>
      </c>
      <c r="M168" s="24"/>
      <c r="N168" s="25"/>
      <c r="O168" s="225"/>
    </row>
    <row r="169" spans="1:15" ht="57" customHeight="1" outlineLevel="1" x14ac:dyDescent="0.3">
      <c r="A169" s="20" t="s">
        <v>397</v>
      </c>
      <c r="B169" s="21" t="s">
        <v>398</v>
      </c>
      <c r="C169" s="21" t="s">
        <v>281</v>
      </c>
      <c r="D169" s="21" t="s">
        <v>354</v>
      </c>
      <c r="E169" s="22">
        <v>8310</v>
      </c>
      <c r="F169" s="301">
        <v>834944.71</v>
      </c>
      <c r="G169" s="301"/>
      <c r="H169" s="22">
        <v>1310</v>
      </c>
      <c r="I169" s="302" t="s">
        <v>339</v>
      </c>
      <c r="J169" s="302"/>
      <c r="K169" s="23" t="s">
        <v>57</v>
      </c>
      <c r="L169" s="224">
        <v>59809494.350000024</v>
      </c>
      <c r="M169" s="24"/>
      <c r="N169" s="25"/>
      <c r="O169" s="225"/>
    </row>
    <row r="170" spans="1:15" ht="57" customHeight="1" outlineLevel="1" x14ac:dyDescent="0.3">
      <c r="A170" s="20" t="s">
        <v>397</v>
      </c>
      <c r="B170" s="21" t="s">
        <v>398</v>
      </c>
      <c r="C170" s="21" t="s">
        <v>281</v>
      </c>
      <c r="D170" s="21" t="s">
        <v>354</v>
      </c>
      <c r="E170" s="22">
        <v>8310</v>
      </c>
      <c r="F170" s="301">
        <v>387891.46</v>
      </c>
      <c r="G170" s="301"/>
      <c r="H170" s="22">
        <v>1310</v>
      </c>
      <c r="I170" s="302" t="s">
        <v>339</v>
      </c>
      <c r="J170" s="302"/>
      <c r="K170" s="23" t="s">
        <v>57</v>
      </c>
      <c r="L170" s="224">
        <v>60197385.810000025</v>
      </c>
      <c r="M170" s="24"/>
      <c r="N170" s="25"/>
      <c r="O170" s="225"/>
    </row>
    <row r="171" spans="1:15" ht="12" customHeight="1" x14ac:dyDescent="0.3">
      <c r="A171" s="308" t="s">
        <v>58</v>
      </c>
      <c r="B171" s="308"/>
      <c r="C171" s="308"/>
      <c r="D171" s="308"/>
      <c r="E171" s="309">
        <v>60197385.810000002</v>
      </c>
      <c r="F171" s="309"/>
      <c r="G171" s="309"/>
      <c r="H171" s="310">
        <v>0</v>
      </c>
      <c r="I171" s="310"/>
      <c r="J171" s="310"/>
      <c r="K171" s="16" t="s">
        <v>57</v>
      </c>
      <c r="L171" s="27">
        <v>60197385.810000025</v>
      </c>
      <c r="M171" s="18"/>
      <c r="N171" s="19">
        <v>0</v>
      </c>
      <c r="O171" s="225"/>
    </row>
  </sheetData>
  <mergeCells count="341">
    <mergeCell ref="A171:D171"/>
    <mergeCell ref="E171:G171"/>
    <mergeCell ref="H171:J171"/>
    <mergeCell ref="A7:D7"/>
    <mergeCell ref="E7:J7"/>
    <mergeCell ref="A5:A6"/>
    <mergeCell ref="B5:B6"/>
    <mergeCell ref="C5:C6"/>
    <mergeCell ref="D5:D6"/>
    <mergeCell ref="E5:G5"/>
    <mergeCell ref="H5:J5"/>
    <mergeCell ref="F8:G8"/>
    <mergeCell ref="I8:J8"/>
    <mergeCell ref="F9:G9"/>
    <mergeCell ref="I9:J9"/>
    <mergeCell ref="F10:G10"/>
    <mergeCell ref="I10:J10"/>
    <mergeCell ref="F20:G20"/>
    <mergeCell ref="I20:J20"/>
    <mergeCell ref="F21:G21"/>
    <mergeCell ref="I21:J21"/>
    <mergeCell ref="F22:G22"/>
    <mergeCell ref="I22:J22"/>
    <mergeCell ref="F17:G17"/>
    <mergeCell ref="K5:L6"/>
    <mergeCell ref="M5:N6"/>
    <mergeCell ref="F6:G6"/>
    <mergeCell ref="I6:J6"/>
    <mergeCell ref="F14:G14"/>
    <mergeCell ref="I14:J14"/>
    <mergeCell ref="F15:G15"/>
    <mergeCell ref="I15:J15"/>
    <mergeCell ref="F16:G16"/>
    <mergeCell ref="I16:J16"/>
    <mergeCell ref="F11:G11"/>
    <mergeCell ref="I11:J11"/>
    <mergeCell ref="F12:G12"/>
    <mergeCell ref="I12:J12"/>
    <mergeCell ref="F13:G13"/>
    <mergeCell ref="I13:J13"/>
    <mergeCell ref="I17:J17"/>
    <mergeCell ref="F18:G18"/>
    <mergeCell ref="I18:J18"/>
    <mergeCell ref="F19:G19"/>
    <mergeCell ref="I19:J19"/>
    <mergeCell ref="F26:G26"/>
    <mergeCell ref="I26:J26"/>
    <mergeCell ref="F27:G27"/>
    <mergeCell ref="I27:J27"/>
    <mergeCell ref="F23:G23"/>
    <mergeCell ref="I23:J23"/>
    <mergeCell ref="F24:G24"/>
    <mergeCell ref="I24:J24"/>
    <mergeCell ref="F25:G25"/>
    <mergeCell ref="I25:J25"/>
    <mergeCell ref="F35:G35"/>
    <mergeCell ref="I35:J35"/>
    <mergeCell ref="F36:G36"/>
    <mergeCell ref="I36:J36"/>
    <mergeCell ref="F37:G37"/>
    <mergeCell ref="I37:J37"/>
    <mergeCell ref="F33:G33"/>
    <mergeCell ref="I33:J33"/>
    <mergeCell ref="F34:G34"/>
    <mergeCell ref="I34:J34"/>
    <mergeCell ref="F32:G32"/>
    <mergeCell ref="I32:J32"/>
    <mergeCell ref="F29:G29"/>
    <mergeCell ref="I29:J29"/>
    <mergeCell ref="F30:G30"/>
    <mergeCell ref="I30:J30"/>
    <mergeCell ref="F31:G31"/>
    <mergeCell ref="I31:J31"/>
    <mergeCell ref="F28:G28"/>
    <mergeCell ref="I28:J28"/>
    <mergeCell ref="F41:G41"/>
    <mergeCell ref="I41:J41"/>
    <mergeCell ref="F42:G42"/>
    <mergeCell ref="I42:J42"/>
    <mergeCell ref="F43:G43"/>
    <mergeCell ref="I43:J43"/>
    <mergeCell ref="F38:G38"/>
    <mergeCell ref="I38:J38"/>
    <mergeCell ref="F39:G39"/>
    <mergeCell ref="I39:J39"/>
    <mergeCell ref="F40:G40"/>
    <mergeCell ref="I40:J40"/>
    <mergeCell ref="F47:G47"/>
    <mergeCell ref="I47:J47"/>
    <mergeCell ref="F48:G48"/>
    <mergeCell ref="I48:J48"/>
    <mergeCell ref="F49:G49"/>
    <mergeCell ref="I49:J49"/>
    <mergeCell ref="F44:G44"/>
    <mergeCell ref="I44:J44"/>
    <mergeCell ref="F45:G45"/>
    <mergeCell ref="I45:J45"/>
    <mergeCell ref="F46:G46"/>
    <mergeCell ref="I46:J46"/>
    <mergeCell ref="F53:G53"/>
    <mergeCell ref="I53:J53"/>
    <mergeCell ref="F54:G54"/>
    <mergeCell ref="I54:J54"/>
    <mergeCell ref="F55:G55"/>
    <mergeCell ref="I55:J55"/>
    <mergeCell ref="F50:G50"/>
    <mergeCell ref="I50:J50"/>
    <mergeCell ref="F51:G51"/>
    <mergeCell ref="I51:J51"/>
    <mergeCell ref="F52:G52"/>
    <mergeCell ref="I52:J52"/>
    <mergeCell ref="F59:G59"/>
    <mergeCell ref="I59:J59"/>
    <mergeCell ref="F60:G60"/>
    <mergeCell ref="I60:J60"/>
    <mergeCell ref="F61:G61"/>
    <mergeCell ref="I61:J61"/>
    <mergeCell ref="F56:G56"/>
    <mergeCell ref="I56:J56"/>
    <mergeCell ref="F57:G57"/>
    <mergeCell ref="I57:J57"/>
    <mergeCell ref="F58:G58"/>
    <mergeCell ref="I58:J58"/>
    <mergeCell ref="F65:G65"/>
    <mergeCell ref="I65:J65"/>
    <mergeCell ref="F66:G66"/>
    <mergeCell ref="I66:J66"/>
    <mergeCell ref="F67:G67"/>
    <mergeCell ref="I67:J67"/>
    <mergeCell ref="F62:G62"/>
    <mergeCell ref="I62:J62"/>
    <mergeCell ref="F63:G63"/>
    <mergeCell ref="I63:J63"/>
    <mergeCell ref="F64:G64"/>
    <mergeCell ref="I64:J64"/>
    <mergeCell ref="F71:G71"/>
    <mergeCell ref="I71:J71"/>
    <mergeCell ref="F72:G72"/>
    <mergeCell ref="I72:J72"/>
    <mergeCell ref="F73:G73"/>
    <mergeCell ref="I73:J73"/>
    <mergeCell ref="F68:G68"/>
    <mergeCell ref="I68:J68"/>
    <mergeCell ref="F69:G69"/>
    <mergeCell ref="I69:J69"/>
    <mergeCell ref="F70:G70"/>
    <mergeCell ref="I70:J70"/>
    <mergeCell ref="F77:G77"/>
    <mergeCell ref="I77:J77"/>
    <mergeCell ref="F78:G78"/>
    <mergeCell ref="I78:J78"/>
    <mergeCell ref="F79:G79"/>
    <mergeCell ref="I79:J79"/>
    <mergeCell ref="F74:G74"/>
    <mergeCell ref="I74:J74"/>
    <mergeCell ref="F75:G75"/>
    <mergeCell ref="I75:J75"/>
    <mergeCell ref="F76:G76"/>
    <mergeCell ref="I76:J76"/>
    <mergeCell ref="F83:G83"/>
    <mergeCell ref="I83:J83"/>
    <mergeCell ref="F84:G84"/>
    <mergeCell ref="I84:J84"/>
    <mergeCell ref="F85:G85"/>
    <mergeCell ref="I85:J85"/>
    <mergeCell ref="F80:G80"/>
    <mergeCell ref="I80:J80"/>
    <mergeCell ref="F81:G81"/>
    <mergeCell ref="I81:J81"/>
    <mergeCell ref="F82:G82"/>
    <mergeCell ref="I82:J82"/>
    <mergeCell ref="F89:G89"/>
    <mergeCell ref="I89:J89"/>
    <mergeCell ref="F90:G90"/>
    <mergeCell ref="I90:J90"/>
    <mergeCell ref="F91:G91"/>
    <mergeCell ref="I91:J91"/>
    <mergeCell ref="F86:G86"/>
    <mergeCell ref="I86:J86"/>
    <mergeCell ref="F87:G87"/>
    <mergeCell ref="I87:J87"/>
    <mergeCell ref="F88:G88"/>
    <mergeCell ref="I88:J88"/>
    <mergeCell ref="F95:G95"/>
    <mergeCell ref="I95:J95"/>
    <mergeCell ref="F96:G96"/>
    <mergeCell ref="I96:J96"/>
    <mergeCell ref="F97:G97"/>
    <mergeCell ref="I97:J97"/>
    <mergeCell ref="F92:G92"/>
    <mergeCell ref="I92:J92"/>
    <mergeCell ref="F93:G93"/>
    <mergeCell ref="I93:J93"/>
    <mergeCell ref="F94:G94"/>
    <mergeCell ref="I94:J94"/>
    <mergeCell ref="F101:G101"/>
    <mergeCell ref="I101:J101"/>
    <mergeCell ref="F102:G102"/>
    <mergeCell ref="I102:J102"/>
    <mergeCell ref="F103:G103"/>
    <mergeCell ref="I103:J103"/>
    <mergeCell ref="F98:G98"/>
    <mergeCell ref="I98:J98"/>
    <mergeCell ref="F99:G99"/>
    <mergeCell ref="I99:J99"/>
    <mergeCell ref="F100:G100"/>
    <mergeCell ref="I100:J100"/>
    <mergeCell ref="F107:G107"/>
    <mergeCell ref="I107:J107"/>
    <mergeCell ref="F108:G108"/>
    <mergeCell ref="I108:J108"/>
    <mergeCell ref="F109:G109"/>
    <mergeCell ref="I109:J109"/>
    <mergeCell ref="F104:G104"/>
    <mergeCell ref="I104:J104"/>
    <mergeCell ref="F105:G105"/>
    <mergeCell ref="I105:J105"/>
    <mergeCell ref="F106:G106"/>
    <mergeCell ref="I106:J106"/>
    <mergeCell ref="F113:G113"/>
    <mergeCell ref="I113:J113"/>
    <mergeCell ref="F114:G114"/>
    <mergeCell ref="I114:J114"/>
    <mergeCell ref="F115:G115"/>
    <mergeCell ref="I115:J115"/>
    <mergeCell ref="F110:G110"/>
    <mergeCell ref="I110:J110"/>
    <mergeCell ref="F111:G111"/>
    <mergeCell ref="I111:J111"/>
    <mergeCell ref="F112:G112"/>
    <mergeCell ref="I112:J112"/>
    <mergeCell ref="F119:G119"/>
    <mergeCell ref="I119:J119"/>
    <mergeCell ref="F120:G120"/>
    <mergeCell ref="I120:J120"/>
    <mergeCell ref="F121:G121"/>
    <mergeCell ref="I121:J121"/>
    <mergeCell ref="F116:G116"/>
    <mergeCell ref="I116:J116"/>
    <mergeCell ref="F117:G117"/>
    <mergeCell ref="I117:J117"/>
    <mergeCell ref="F118:G118"/>
    <mergeCell ref="I118:J118"/>
    <mergeCell ref="F125:G125"/>
    <mergeCell ref="I125:J125"/>
    <mergeCell ref="F126:G126"/>
    <mergeCell ref="I126:J126"/>
    <mergeCell ref="F127:G127"/>
    <mergeCell ref="I127:J127"/>
    <mergeCell ref="F122:G122"/>
    <mergeCell ref="I122:J122"/>
    <mergeCell ref="F123:G123"/>
    <mergeCell ref="I123:J123"/>
    <mergeCell ref="F124:G124"/>
    <mergeCell ref="I124:J124"/>
    <mergeCell ref="F131:G131"/>
    <mergeCell ref="I131:J131"/>
    <mergeCell ref="F132:G132"/>
    <mergeCell ref="I132:J132"/>
    <mergeCell ref="F133:G133"/>
    <mergeCell ref="I133:J133"/>
    <mergeCell ref="F128:G128"/>
    <mergeCell ref="I128:J128"/>
    <mergeCell ref="F129:G129"/>
    <mergeCell ref="I129:J129"/>
    <mergeCell ref="F130:G130"/>
    <mergeCell ref="I130:J130"/>
    <mergeCell ref="F137:G137"/>
    <mergeCell ref="I137:J137"/>
    <mergeCell ref="F138:G138"/>
    <mergeCell ref="I138:J138"/>
    <mergeCell ref="F139:G139"/>
    <mergeCell ref="I139:J139"/>
    <mergeCell ref="F134:G134"/>
    <mergeCell ref="I134:J134"/>
    <mergeCell ref="F135:G135"/>
    <mergeCell ref="I135:J135"/>
    <mergeCell ref="F136:G136"/>
    <mergeCell ref="I136:J136"/>
    <mergeCell ref="F143:G143"/>
    <mergeCell ref="I143:J143"/>
    <mergeCell ref="F144:G144"/>
    <mergeCell ref="I144:J144"/>
    <mergeCell ref="F145:G145"/>
    <mergeCell ref="I145:J145"/>
    <mergeCell ref="F140:G140"/>
    <mergeCell ref="I140:J140"/>
    <mergeCell ref="F141:G141"/>
    <mergeCell ref="I141:J141"/>
    <mergeCell ref="F142:G142"/>
    <mergeCell ref="I142:J142"/>
    <mergeCell ref="F149:G149"/>
    <mergeCell ref="I149:J149"/>
    <mergeCell ref="F150:G150"/>
    <mergeCell ref="I150:J150"/>
    <mergeCell ref="F151:G151"/>
    <mergeCell ref="I151:J151"/>
    <mergeCell ref="F146:G146"/>
    <mergeCell ref="I146:J146"/>
    <mergeCell ref="F147:G147"/>
    <mergeCell ref="I147:J147"/>
    <mergeCell ref="F148:G148"/>
    <mergeCell ref="I148:J148"/>
    <mergeCell ref="F155:G155"/>
    <mergeCell ref="I155:J155"/>
    <mergeCell ref="F156:G156"/>
    <mergeCell ref="I156:J156"/>
    <mergeCell ref="F157:G157"/>
    <mergeCell ref="I157:J157"/>
    <mergeCell ref="F152:G152"/>
    <mergeCell ref="I152:J152"/>
    <mergeCell ref="F153:G153"/>
    <mergeCell ref="I153:J153"/>
    <mergeCell ref="F154:G154"/>
    <mergeCell ref="I154:J154"/>
    <mergeCell ref="F161:G161"/>
    <mergeCell ref="I161:J161"/>
    <mergeCell ref="F162:G162"/>
    <mergeCell ref="I162:J162"/>
    <mergeCell ref="F163:G163"/>
    <mergeCell ref="I163:J163"/>
    <mergeCell ref="F158:G158"/>
    <mergeCell ref="I158:J158"/>
    <mergeCell ref="F159:G159"/>
    <mergeCell ref="I159:J159"/>
    <mergeCell ref="F160:G160"/>
    <mergeCell ref="I160:J160"/>
    <mergeCell ref="F170:G170"/>
    <mergeCell ref="I170:J170"/>
    <mergeCell ref="F167:G167"/>
    <mergeCell ref="I167:J167"/>
    <mergeCell ref="F168:G168"/>
    <mergeCell ref="I168:J168"/>
    <mergeCell ref="F169:G169"/>
    <mergeCell ref="I169:J169"/>
    <mergeCell ref="F164:G164"/>
    <mergeCell ref="I164:J164"/>
    <mergeCell ref="F165:G165"/>
    <mergeCell ref="I165:J165"/>
    <mergeCell ref="F166:G166"/>
    <mergeCell ref="I166:J16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92"/>
  <sheetViews>
    <sheetView workbookViewId="0">
      <selection activeCell="D21" activeCellId="1" sqref="B9:H9 D21"/>
    </sheetView>
  </sheetViews>
  <sheetFormatPr defaultColWidth="7.8984375" defaultRowHeight="15.6" outlineLevelRow="1" x14ac:dyDescent="0.3"/>
  <cols>
    <col min="1" max="1" width="8.69921875" style="14" customWidth="1"/>
    <col min="2" max="4" width="14.8984375" style="14" customWidth="1"/>
    <col min="5" max="5" width="6.09765625" style="14" customWidth="1"/>
    <col min="6" max="6" width="3.5" style="14" customWidth="1"/>
    <col min="7" max="7" width="10.5" style="14" customWidth="1"/>
    <col min="8" max="8" width="6.09765625" style="14" customWidth="1"/>
    <col min="9" max="9" width="3.5" style="14" customWidth="1"/>
    <col min="10" max="10" width="10.5" style="14" customWidth="1"/>
    <col min="11" max="11" width="2.59765625" style="14" customWidth="1"/>
    <col min="12" max="12" width="12.19921875" style="14" customWidth="1"/>
    <col min="13" max="13" width="2.59765625" style="14" customWidth="1"/>
    <col min="14" max="14" width="12.19921875" style="14" customWidth="1"/>
  </cols>
  <sheetData>
    <row r="1" spans="1:15" ht="12.9" customHeight="1" x14ac:dyDescent="0.3">
      <c r="A1" s="13" t="s">
        <v>42</v>
      </c>
    </row>
    <row r="2" spans="1:15" ht="15.9" customHeight="1" x14ac:dyDescent="0.3">
      <c r="A2" s="15" t="s">
        <v>334</v>
      </c>
    </row>
    <row r="3" spans="1:15" ht="11.1" customHeight="1" x14ac:dyDescent="0.3">
      <c r="A3" s="14" t="s">
        <v>43</v>
      </c>
      <c r="B3" s="14" t="s">
        <v>44</v>
      </c>
    </row>
    <row r="4" spans="1:15" ht="11.1" customHeight="1" x14ac:dyDescent="0.3">
      <c r="A4" s="14" t="s">
        <v>45</v>
      </c>
      <c r="B4" s="14" t="s">
        <v>289</v>
      </c>
    </row>
    <row r="5" spans="1:15" ht="12.9" customHeight="1" x14ac:dyDescent="0.3">
      <c r="A5" s="312" t="s">
        <v>46</v>
      </c>
      <c r="B5" s="303" t="s">
        <v>47</v>
      </c>
      <c r="C5" s="303" t="s">
        <v>48</v>
      </c>
      <c r="D5" s="314" t="s">
        <v>49</v>
      </c>
      <c r="E5" s="303" t="s">
        <v>50</v>
      </c>
      <c r="F5" s="303"/>
      <c r="G5" s="303"/>
      <c r="H5" s="316" t="s">
        <v>51</v>
      </c>
      <c r="I5" s="316"/>
      <c r="J5" s="316"/>
      <c r="K5" s="303" t="s">
        <v>52</v>
      </c>
      <c r="L5" s="303"/>
      <c r="M5" s="303" t="s">
        <v>53</v>
      </c>
      <c r="N5" s="303"/>
    </row>
    <row r="6" spans="1:15" ht="12.9" customHeight="1" x14ac:dyDescent="0.3">
      <c r="A6" s="304"/>
      <c r="B6" s="313"/>
      <c r="C6" s="313"/>
      <c r="D6" s="315"/>
      <c r="E6" s="227" t="s">
        <v>54</v>
      </c>
      <c r="F6" s="306"/>
      <c r="G6" s="306"/>
      <c r="H6" s="226" t="s">
        <v>54</v>
      </c>
      <c r="I6" s="307"/>
      <c r="J6" s="307"/>
      <c r="K6" s="304"/>
      <c r="L6" s="305"/>
      <c r="M6" s="304"/>
      <c r="N6" s="305"/>
    </row>
    <row r="7" spans="1:15" ht="12" customHeight="1" x14ac:dyDescent="0.3">
      <c r="A7" s="308" t="s">
        <v>55</v>
      </c>
      <c r="B7" s="308"/>
      <c r="C7" s="308"/>
      <c r="D7" s="308"/>
      <c r="E7" s="311"/>
      <c r="F7" s="311"/>
      <c r="G7" s="311"/>
      <c r="H7" s="311"/>
      <c r="I7" s="311"/>
      <c r="J7" s="311"/>
      <c r="K7" s="16"/>
      <c r="L7" s="17"/>
      <c r="M7" s="18"/>
      <c r="N7" s="19">
        <v>0</v>
      </c>
    </row>
    <row r="8" spans="1:15" ht="71.099999999999994" customHeight="1" outlineLevel="1" x14ac:dyDescent="0.3">
      <c r="A8" s="20" t="s">
        <v>336</v>
      </c>
      <c r="B8" s="21" t="s">
        <v>477</v>
      </c>
      <c r="C8" s="21" t="s">
        <v>158</v>
      </c>
      <c r="D8" s="21"/>
      <c r="E8" s="22">
        <v>8310</v>
      </c>
      <c r="F8" s="301">
        <v>67142.41</v>
      </c>
      <c r="G8" s="301"/>
      <c r="H8" s="22">
        <v>3350</v>
      </c>
      <c r="I8" s="302" t="s">
        <v>56</v>
      </c>
      <c r="J8" s="302"/>
      <c r="K8" s="23" t="s">
        <v>57</v>
      </c>
      <c r="L8" s="228">
        <v>67142.41</v>
      </c>
      <c r="M8" s="24"/>
      <c r="N8" s="25"/>
      <c r="O8" s="26"/>
    </row>
    <row r="9" spans="1:15" ht="71.099999999999994" customHeight="1" outlineLevel="1" x14ac:dyDescent="0.3">
      <c r="A9" s="20" t="s">
        <v>336</v>
      </c>
      <c r="B9" s="21" t="s">
        <v>477</v>
      </c>
      <c r="C9" s="21" t="s">
        <v>158</v>
      </c>
      <c r="D9" s="21"/>
      <c r="E9" s="22">
        <v>8310</v>
      </c>
      <c r="F9" s="301">
        <v>126264.42</v>
      </c>
      <c r="G9" s="301"/>
      <c r="H9" s="22">
        <v>3350</v>
      </c>
      <c r="I9" s="302" t="s">
        <v>56</v>
      </c>
      <c r="J9" s="302"/>
      <c r="K9" s="23" t="s">
        <v>57</v>
      </c>
      <c r="L9" s="228">
        <v>193406.83000000002</v>
      </c>
      <c r="M9" s="24"/>
      <c r="N9" s="25"/>
      <c r="O9" s="26"/>
    </row>
    <row r="10" spans="1:15" ht="71.099999999999994" customHeight="1" outlineLevel="1" x14ac:dyDescent="0.3">
      <c r="A10" s="20" t="s">
        <v>336</v>
      </c>
      <c r="B10" s="21" t="s">
        <v>477</v>
      </c>
      <c r="C10" s="21" t="s">
        <v>158</v>
      </c>
      <c r="D10" s="21"/>
      <c r="E10" s="22">
        <v>8310</v>
      </c>
      <c r="F10" s="301">
        <v>116672.34</v>
      </c>
      <c r="G10" s="301"/>
      <c r="H10" s="22">
        <v>3350</v>
      </c>
      <c r="I10" s="302" t="s">
        <v>56</v>
      </c>
      <c r="J10" s="302"/>
      <c r="K10" s="23" t="s">
        <v>57</v>
      </c>
      <c r="L10" s="228">
        <v>310079.17000000004</v>
      </c>
      <c r="M10" s="24"/>
      <c r="N10" s="25"/>
      <c r="O10" s="26"/>
    </row>
    <row r="11" spans="1:15" ht="71.099999999999994" customHeight="1" outlineLevel="1" x14ac:dyDescent="0.3">
      <c r="A11" s="20" t="s">
        <v>336</v>
      </c>
      <c r="B11" s="21" t="s">
        <v>477</v>
      </c>
      <c r="C11" s="21" t="s">
        <v>158</v>
      </c>
      <c r="D11" s="21"/>
      <c r="E11" s="22">
        <v>8310</v>
      </c>
      <c r="F11" s="301">
        <v>138423.42000000001</v>
      </c>
      <c r="G11" s="301"/>
      <c r="H11" s="22">
        <v>3350</v>
      </c>
      <c r="I11" s="302" t="s">
        <v>56</v>
      </c>
      <c r="J11" s="302"/>
      <c r="K11" s="23" t="s">
        <v>57</v>
      </c>
      <c r="L11" s="228">
        <v>448502.59000000008</v>
      </c>
      <c r="M11" s="24"/>
      <c r="N11" s="25"/>
      <c r="O11" s="26"/>
    </row>
    <row r="12" spans="1:15" ht="71.099999999999994" customHeight="1" outlineLevel="1" x14ac:dyDescent="0.3">
      <c r="A12" s="20" t="s">
        <v>336</v>
      </c>
      <c r="B12" s="21" t="s">
        <v>477</v>
      </c>
      <c r="C12" s="21" t="s">
        <v>158</v>
      </c>
      <c r="D12" s="21"/>
      <c r="E12" s="22">
        <v>8310</v>
      </c>
      <c r="F12" s="301">
        <v>22191.9</v>
      </c>
      <c r="G12" s="301"/>
      <c r="H12" s="22">
        <v>3430</v>
      </c>
      <c r="I12" s="302" t="s">
        <v>56</v>
      </c>
      <c r="J12" s="302"/>
      <c r="K12" s="23" t="s">
        <v>57</v>
      </c>
      <c r="L12" s="228">
        <v>470694.49000000011</v>
      </c>
      <c r="M12" s="24"/>
      <c r="N12" s="25"/>
      <c r="O12" s="26"/>
    </row>
    <row r="13" spans="1:15" ht="71.099999999999994" customHeight="1" outlineLevel="1" x14ac:dyDescent="0.3">
      <c r="A13" s="20" t="s">
        <v>336</v>
      </c>
      <c r="B13" s="21" t="s">
        <v>477</v>
      </c>
      <c r="C13" s="21" t="s">
        <v>158</v>
      </c>
      <c r="D13" s="21"/>
      <c r="E13" s="22">
        <v>8310</v>
      </c>
      <c r="F13" s="301">
        <v>6375.28</v>
      </c>
      <c r="G13" s="301"/>
      <c r="H13" s="22">
        <v>3430</v>
      </c>
      <c r="I13" s="302" t="s">
        <v>56</v>
      </c>
      <c r="J13" s="302"/>
      <c r="K13" s="23" t="s">
        <v>57</v>
      </c>
      <c r="L13" s="228">
        <v>477069.77000000014</v>
      </c>
      <c r="M13" s="24"/>
      <c r="N13" s="25"/>
      <c r="O13" s="26"/>
    </row>
    <row r="14" spans="1:15" ht="71.099999999999994" customHeight="1" outlineLevel="1" x14ac:dyDescent="0.3">
      <c r="A14" s="20" t="s">
        <v>336</v>
      </c>
      <c r="B14" s="21" t="s">
        <v>477</v>
      </c>
      <c r="C14" s="21" t="s">
        <v>158</v>
      </c>
      <c r="D14" s="21"/>
      <c r="E14" s="22">
        <v>8310</v>
      </c>
      <c r="F14" s="301">
        <v>16092.38</v>
      </c>
      <c r="G14" s="301"/>
      <c r="H14" s="22">
        <v>3430</v>
      </c>
      <c r="I14" s="302" t="s">
        <v>56</v>
      </c>
      <c r="J14" s="302"/>
      <c r="K14" s="23" t="s">
        <v>57</v>
      </c>
      <c r="L14" s="228">
        <v>493162.15000000014</v>
      </c>
      <c r="M14" s="24"/>
      <c r="N14" s="25"/>
      <c r="O14" s="26"/>
    </row>
    <row r="15" spans="1:15" ht="71.099999999999994" customHeight="1" outlineLevel="1" x14ac:dyDescent="0.3">
      <c r="A15" s="20" t="s">
        <v>336</v>
      </c>
      <c r="B15" s="21" t="s">
        <v>477</v>
      </c>
      <c r="C15" s="21" t="s">
        <v>158</v>
      </c>
      <c r="D15" s="21"/>
      <c r="E15" s="22">
        <v>8310</v>
      </c>
      <c r="F15" s="301">
        <v>12402.83</v>
      </c>
      <c r="G15" s="301"/>
      <c r="H15" s="22">
        <v>3430</v>
      </c>
      <c r="I15" s="302" t="s">
        <v>56</v>
      </c>
      <c r="J15" s="302"/>
      <c r="K15" s="23" t="s">
        <v>57</v>
      </c>
      <c r="L15" s="228">
        <v>505564.98000000016</v>
      </c>
      <c r="M15" s="24"/>
      <c r="N15" s="25"/>
      <c r="O15" s="26"/>
    </row>
    <row r="16" spans="1:15" ht="71.099999999999994" customHeight="1" outlineLevel="1" x14ac:dyDescent="0.3">
      <c r="A16" s="20" t="s">
        <v>336</v>
      </c>
      <c r="B16" s="21" t="s">
        <v>477</v>
      </c>
      <c r="C16" s="21" t="s">
        <v>158</v>
      </c>
      <c r="D16" s="21"/>
      <c r="E16" s="22">
        <v>8310</v>
      </c>
      <c r="F16" s="301">
        <v>38912.75</v>
      </c>
      <c r="G16" s="301"/>
      <c r="H16" s="22">
        <v>3430</v>
      </c>
      <c r="I16" s="302" t="s">
        <v>56</v>
      </c>
      <c r="J16" s="302"/>
      <c r="K16" s="23" t="s">
        <v>57</v>
      </c>
      <c r="L16" s="228">
        <v>544477.73000000021</v>
      </c>
      <c r="M16" s="24"/>
      <c r="N16" s="25"/>
      <c r="O16" s="26"/>
    </row>
    <row r="17" spans="1:15" ht="71.099999999999994" customHeight="1" outlineLevel="1" x14ac:dyDescent="0.3">
      <c r="A17" s="20" t="s">
        <v>336</v>
      </c>
      <c r="B17" s="21" t="s">
        <v>477</v>
      </c>
      <c r="C17" s="21" t="s">
        <v>158</v>
      </c>
      <c r="D17" s="21"/>
      <c r="E17" s="22">
        <v>8310</v>
      </c>
      <c r="F17" s="301">
        <v>45498.45</v>
      </c>
      <c r="G17" s="301"/>
      <c r="H17" s="22">
        <v>3430</v>
      </c>
      <c r="I17" s="302" t="s">
        <v>56</v>
      </c>
      <c r="J17" s="302"/>
      <c r="K17" s="23" t="s">
        <v>57</v>
      </c>
      <c r="L17" s="228">
        <v>589976.18000000017</v>
      </c>
      <c r="M17" s="24"/>
      <c r="N17" s="25"/>
      <c r="O17" s="26"/>
    </row>
    <row r="18" spans="1:15" ht="83.1" customHeight="1" outlineLevel="1" x14ac:dyDescent="0.3">
      <c r="A18" s="20" t="s">
        <v>336</v>
      </c>
      <c r="B18" s="21" t="s">
        <v>478</v>
      </c>
      <c r="C18" s="21" t="s">
        <v>158</v>
      </c>
      <c r="D18" s="21"/>
      <c r="E18" s="22">
        <v>8310</v>
      </c>
      <c r="F18" s="301">
        <v>145403.17000000001</v>
      </c>
      <c r="G18" s="301"/>
      <c r="H18" s="22">
        <v>3350</v>
      </c>
      <c r="I18" s="302" t="s">
        <v>56</v>
      </c>
      <c r="J18" s="302"/>
      <c r="K18" s="23" t="s">
        <v>57</v>
      </c>
      <c r="L18" s="228">
        <v>735379.35000000021</v>
      </c>
      <c r="M18" s="24"/>
      <c r="N18" s="25"/>
      <c r="O18" s="26"/>
    </row>
    <row r="19" spans="1:15" ht="71.099999999999994" customHeight="1" outlineLevel="1" x14ac:dyDescent="0.3">
      <c r="A19" s="20" t="s">
        <v>347</v>
      </c>
      <c r="B19" s="21" t="s">
        <v>479</v>
      </c>
      <c r="C19" s="21" t="s">
        <v>158</v>
      </c>
      <c r="D19" s="21"/>
      <c r="E19" s="22">
        <v>8310</v>
      </c>
      <c r="F19" s="301">
        <v>52057.26</v>
      </c>
      <c r="G19" s="301"/>
      <c r="H19" s="22">
        <v>3350</v>
      </c>
      <c r="I19" s="302" t="s">
        <v>56</v>
      </c>
      <c r="J19" s="302"/>
      <c r="K19" s="23" t="s">
        <v>57</v>
      </c>
      <c r="L19" s="228">
        <v>787436.61000000022</v>
      </c>
      <c r="M19" s="24"/>
      <c r="N19" s="25"/>
      <c r="O19" s="26"/>
    </row>
    <row r="20" spans="1:15" ht="71.099999999999994" customHeight="1" outlineLevel="1" x14ac:dyDescent="0.3">
      <c r="A20" s="20" t="s">
        <v>347</v>
      </c>
      <c r="B20" s="21" t="s">
        <v>479</v>
      </c>
      <c r="C20" s="21" t="s">
        <v>158</v>
      </c>
      <c r="D20" s="21"/>
      <c r="E20" s="22">
        <v>8310</v>
      </c>
      <c r="F20" s="301">
        <v>75461.53</v>
      </c>
      <c r="G20" s="301"/>
      <c r="H20" s="22">
        <v>3350</v>
      </c>
      <c r="I20" s="302" t="s">
        <v>56</v>
      </c>
      <c r="J20" s="302"/>
      <c r="K20" s="23" t="s">
        <v>57</v>
      </c>
      <c r="L20" s="228">
        <v>862898.14000000025</v>
      </c>
      <c r="M20" s="24"/>
      <c r="N20" s="25"/>
      <c r="O20" s="26"/>
    </row>
    <row r="21" spans="1:15" ht="71.099999999999994" customHeight="1" outlineLevel="1" x14ac:dyDescent="0.3">
      <c r="A21" s="20" t="s">
        <v>347</v>
      </c>
      <c r="B21" s="21" t="s">
        <v>479</v>
      </c>
      <c r="C21" s="21" t="s">
        <v>158</v>
      </c>
      <c r="D21" s="21"/>
      <c r="E21" s="22">
        <v>8310</v>
      </c>
      <c r="F21" s="301">
        <v>81954.44</v>
      </c>
      <c r="G21" s="301"/>
      <c r="H21" s="22">
        <v>3350</v>
      </c>
      <c r="I21" s="302" t="s">
        <v>56</v>
      </c>
      <c r="J21" s="302"/>
      <c r="K21" s="23" t="s">
        <v>57</v>
      </c>
      <c r="L21" s="228">
        <v>944852.58000000031</v>
      </c>
      <c r="M21" s="24"/>
      <c r="N21" s="25"/>
      <c r="O21" s="26"/>
    </row>
    <row r="22" spans="1:15" ht="71.099999999999994" customHeight="1" outlineLevel="1" x14ac:dyDescent="0.3">
      <c r="A22" s="20" t="s">
        <v>347</v>
      </c>
      <c r="B22" s="21" t="s">
        <v>479</v>
      </c>
      <c r="C22" s="21" t="s">
        <v>158</v>
      </c>
      <c r="D22" s="21"/>
      <c r="E22" s="22">
        <v>8310</v>
      </c>
      <c r="F22" s="301">
        <v>46599.51</v>
      </c>
      <c r="G22" s="301"/>
      <c r="H22" s="22">
        <v>3350</v>
      </c>
      <c r="I22" s="302" t="s">
        <v>56</v>
      </c>
      <c r="J22" s="302"/>
      <c r="K22" s="23" t="s">
        <v>57</v>
      </c>
      <c r="L22" s="228">
        <v>991452.09000000032</v>
      </c>
      <c r="M22" s="24"/>
      <c r="N22" s="25"/>
      <c r="O22" s="26"/>
    </row>
    <row r="23" spans="1:15" ht="71.099999999999994" customHeight="1" outlineLevel="1" x14ac:dyDescent="0.3">
      <c r="A23" s="20" t="s">
        <v>347</v>
      </c>
      <c r="B23" s="21" t="s">
        <v>479</v>
      </c>
      <c r="C23" s="21" t="s">
        <v>158</v>
      </c>
      <c r="D23" s="21"/>
      <c r="E23" s="22">
        <v>8310</v>
      </c>
      <c r="F23" s="301">
        <v>20034.89</v>
      </c>
      <c r="G23" s="301"/>
      <c r="H23" s="22">
        <v>3430</v>
      </c>
      <c r="I23" s="302" t="s">
        <v>56</v>
      </c>
      <c r="J23" s="302"/>
      <c r="K23" s="23" t="s">
        <v>57</v>
      </c>
      <c r="L23" s="228">
        <v>1011486.9800000003</v>
      </c>
      <c r="M23" s="24"/>
      <c r="N23" s="25"/>
      <c r="O23" s="26"/>
    </row>
    <row r="24" spans="1:15" ht="71.099999999999994" customHeight="1" outlineLevel="1" x14ac:dyDescent="0.3">
      <c r="A24" s="20" t="s">
        <v>347</v>
      </c>
      <c r="B24" s="21" t="s">
        <v>479</v>
      </c>
      <c r="C24" s="21" t="s">
        <v>158</v>
      </c>
      <c r="D24" s="21"/>
      <c r="E24" s="22">
        <v>8310</v>
      </c>
      <c r="F24" s="301">
        <v>25543.48</v>
      </c>
      <c r="G24" s="301"/>
      <c r="H24" s="22">
        <v>3430</v>
      </c>
      <c r="I24" s="302" t="s">
        <v>56</v>
      </c>
      <c r="J24" s="302"/>
      <c r="K24" s="23" t="s">
        <v>57</v>
      </c>
      <c r="L24" s="228">
        <v>1037030.4600000003</v>
      </c>
      <c r="M24" s="24"/>
      <c r="N24" s="25"/>
      <c r="O24" s="26"/>
    </row>
    <row r="25" spans="1:15" ht="71.099999999999994" customHeight="1" outlineLevel="1" x14ac:dyDescent="0.3">
      <c r="A25" s="20" t="s">
        <v>347</v>
      </c>
      <c r="B25" s="21" t="s">
        <v>479</v>
      </c>
      <c r="C25" s="21" t="s">
        <v>158</v>
      </c>
      <c r="D25" s="21"/>
      <c r="E25" s="22">
        <v>8310</v>
      </c>
      <c r="F25" s="301">
        <v>29953.29</v>
      </c>
      <c r="G25" s="301"/>
      <c r="H25" s="22">
        <v>3430</v>
      </c>
      <c r="I25" s="302" t="s">
        <v>56</v>
      </c>
      <c r="J25" s="302"/>
      <c r="K25" s="23" t="s">
        <v>57</v>
      </c>
      <c r="L25" s="228">
        <v>1066983.7500000002</v>
      </c>
      <c r="M25" s="24"/>
      <c r="N25" s="25"/>
      <c r="O25" s="26"/>
    </row>
    <row r="26" spans="1:15" ht="71.099999999999994" customHeight="1" outlineLevel="1" x14ac:dyDescent="0.3">
      <c r="A26" s="20" t="s">
        <v>347</v>
      </c>
      <c r="B26" s="21" t="s">
        <v>479</v>
      </c>
      <c r="C26" s="21" t="s">
        <v>158</v>
      </c>
      <c r="D26" s="21"/>
      <c r="E26" s="22">
        <v>8310</v>
      </c>
      <c r="F26" s="301">
        <v>11235.92</v>
      </c>
      <c r="G26" s="301"/>
      <c r="H26" s="22">
        <v>3430</v>
      </c>
      <c r="I26" s="302" t="s">
        <v>56</v>
      </c>
      <c r="J26" s="302"/>
      <c r="K26" s="23" t="s">
        <v>57</v>
      </c>
      <c r="L26" s="228">
        <v>1078219.6700000002</v>
      </c>
      <c r="M26" s="24"/>
      <c r="N26" s="25"/>
      <c r="O26" s="26"/>
    </row>
    <row r="27" spans="1:15" ht="71.099999999999994" customHeight="1" outlineLevel="1" x14ac:dyDescent="0.3">
      <c r="A27" s="20" t="s">
        <v>347</v>
      </c>
      <c r="B27" s="21" t="s">
        <v>479</v>
      </c>
      <c r="C27" s="21" t="s">
        <v>158</v>
      </c>
      <c r="D27" s="21"/>
      <c r="E27" s="22">
        <v>8310</v>
      </c>
      <c r="F27" s="301">
        <v>23037.24</v>
      </c>
      <c r="G27" s="301"/>
      <c r="H27" s="22">
        <v>3430</v>
      </c>
      <c r="I27" s="302" t="s">
        <v>56</v>
      </c>
      <c r="J27" s="302"/>
      <c r="K27" s="23" t="s">
        <v>57</v>
      </c>
      <c r="L27" s="228">
        <v>1101256.9100000001</v>
      </c>
      <c r="M27" s="24"/>
      <c r="N27" s="25"/>
      <c r="O27" s="26"/>
    </row>
    <row r="28" spans="1:15" ht="83.1" customHeight="1" outlineLevel="1" x14ac:dyDescent="0.3">
      <c r="A28" s="20" t="s">
        <v>347</v>
      </c>
      <c r="B28" s="21" t="s">
        <v>480</v>
      </c>
      <c r="C28" s="21" t="s">
        <v>158</v>
      </c>
      <c r="D28" s="21"/>
      <c r="E28" s="22">
        <v>8310</v>
      </c>
      <c r="F28" s="301">
        <v>112751.69</v>
      </c>
      <c r="G28" s="301"/>
      <c r="H28" s="22">
        <v>3350</v>
      </c>
      <c r="I28" s="302" t="s">
        <v>56</v>
      </c>
      <c r="J28" s="302"/>
      <c r="K28" s="23" t="s">
        <v>57</v>
      </c>
      <c r="L28" s="228">
        <v>1214008.6000000001</v>
      </c>
      <c r="M28" s="24"/>
      <c r="N28" s="25"/>
      <c r="O28" s="26"/>
    </row>
    <row r="29" spans="1:15" ht="83.1" customHeight="1" outlineLevel="1" x14ac:dyDescent="0.3">
      <c r="A29" s="20" t="s">
        <v>347</v>
      </c>
      <c r="B29" s="21" t="s">
        <v>480</v>
      </c>
      <c r="C29" s="21" t="s">
        <v>158</v>
      </c>
      <c r="D29" s="21"/>
      <c r="E29" s="22">
        <v>8310</v>
      </c>
      <c r="F29" s="301">
        <v>93020.14</v>
      </c>
      <c r="G29" s="301"/>
      <c r="H29" s="22">
        <v>3350</v>
      </c>
      <c r="I29" s="302" t="s">
        <v>56</v>
      </c>
      <c r="J29" s="302"/>
      <c r="K29" s="23" t="s">
        <v>57</v>
      </c>
      <c r="L29" s="228">
        <v>1307028.74</v>
      </c>
      <c r="M29" s="24"/>
      <c r="N29" s="25"/>
      <c r="O29" s="26"/>
    </row>
    <row r="30" spans="1:15" ht="83.1" customHeight="1" outlineLevel="1" x14ac:dyDescent="0.3">
      <c r="A30" s="20" t="s">
        <v>347</v>
      </c>
      <c r="B30" s="21" t="s">
        <v>480</v>
      </c>
      <c r="C30" s="21" t="s">
        <v>158</v>
      </c>
      <c r="D30" s="21"/>
      <c r="E30" s="22">
        <v>8310</v>
      </c>
      <c r="F30" s="301">
        <v>139530.21</v>
      </c>
      <c r="G30" s="301"/>
      <c r="H30" s="22">
        <v>3350</v>
      </c>
      <c r="I30" s="302" t="s">
        <v>56</v>
      </c>
      <c r="J30" s="302"/>
      <c r="K30" s="23" t="s">
        <v>57</v>
      </c>
      <c r="L30" s="228">
        <v>1446558.95</v>
      </c>
      <c r="M30" s="24"/>
      <c r="N30" s="25"/>
      <c r="O30" s="26"/>
    </row>
    <row r="31" spans="1:15" ht="83.1" customHeight="1" outlineLevel="1" x14ac:dyDescent="0.3">
      <c r="A31" s="20" t="s">
        <v>347</v>
      </c>
      <c r="B31" s="21" t="s">
        <v>480</v>
      </c>
      <c r="C31" s="21" t="s">
        <v>158</v>
      </c>
      <c r="D31" s="21"/>
      <c r="E31" s="22">
        <v>8310</v>
      </c>
      <c r="F31" s="301">
        <v>107443.97</v>
      </c>
      <c r="G31" s="301"/>
      <c r="H31" s="22">
        <v>3350</v>
      </c>
      <c r="I31" s="302" t="s">
        <v>56</v>
      </c>
      <c r="J31" s="302"/>
      <c r="K31" s="23" t="s">
        <v>57</v>
      </c>
      <c r="L31" s="228">
        <v>1554002.92</v>
      </c>
      <c r="M31" s="24"/>
      <c r="N31" s="25"/>
      <c r="O31" s="26"/>
    </row>
    <row r="32" spans="1:15" ht="71.099999999999994" customHeight="1" outlineLevel="1" x14ac:dyDescent="0.3">
      <c r="A32" s="20" t="s">
        <v>356</v>
      </c>
      <c r="B32" s="21" t="s">
        <v>481</v>
      </c>
      <c r="C32" s="21" t="s">
        <v>158</v>
      </c>
      <c r="D32" s="21"/>
      <c r="E32" s="22">
        <v>8310</v>
      </c>
      <c r="F32" s="301">
        <v>49949.08</v>
      </c>
      <c r="G32" s="301"/>
      <c r="H32" s="22">
        <v>3350</v>
      </c>
      <c r="I32" s="302" t="s">
        <v>56</v>
      </c>
      <c r="J32" s="302"/>
      <c r="K32" s="23" t="s">
        <v>57</v>
      </c>
      <c r="L32" s="228">
        <v>1603952</v>
      </c>
      <c r="M32" s="24"/>
      <c r="N32" s="25"/>
      <c r="O32" s="26"/>
    </row>
    <row r="33" spans="1:15" ht="71.099999999999994" customHeight="1" outlineLevel="1" x14ac:dyDescent="0.3">
      <c r="A33" s="20" t="s">
        <v>356</v>
      </c>
      <c r="B33" s="21" t="s">
        <v>481</v>
      </c>
      <c r="C33" s="21" t="s">
        <v>158</v>
      </c>
      <c r="D33" s="21"/>
      <c r="E33" s="22">
        <v>8310</v>
      </c>
      <c r="F33" s="301">
        <v>86097.35</v>
      </c>
      <c r="G33" s="301"/>
      <c r="H33" s="22">
        <v>3350</v>
      </c>
      <c r="I33" s="302" t="s">
        <v>56</v>
      </c>
      <c r="J33" s="302"/>
      <c r="K33" s="23" t="s">
        <v>57</v>
      </c>
      <c r="L33" s="228">
        <v>1690049.35</v>
      </c>
      <c r="M33" s="24"/>
      <c r="N33" s="25"/>
      <c r="O33" s="26"/>
    </row>
    <row r="34" spans="1:15" ht="71.099999999999994" customHeight="1" outlineLevel="1" x14ac:dyDescent="0.3">
      <c r="A34" s="20" t="s">
        <v>356</v>
      </c>
      <c r="B34" s="21" t="s">
        <v>481</v>
      </c>
      <c r="C34" s="21" t="s">
        <v>158</v>
      </c>
      <c r="D34" s="21"/>
      <c r="E34" s="22">
        <v>8310</v>
      </c>
      <c r="F34" s="301">
        <v>95291.75</v>
      </c>
      <c r="G34" s="301"/>
      <c r="H34" s="22">
        <v>3350</v>
      </c>
      <c r="I34" s="302" t="s">
        <v>56</v>
      </c>
      <c r="J34" s="302"/>
      <c r="K34" s="23" t="s">
        <v>57</v>
      </c>
      <c r="L34" s="228">
        <v>1785341.1</v>
      </c>
      <c r="M34" s="24"/>
      <c r="N34" s="25"/>
      <c r="O34" s="26"/>
    </row>
    <row r="35" spans="1:15" ht="71.099999999999994" customHeight="1" outlineLevel="1" x14ac:dyDescent="0.3">
      <c r="A35" s="20" t="s">
        <v>356</v>
      </c>
      <c r="B35" s="21" t="s">
        <v>481</v>
      </c>
      <c r="C35" s="21" t="s">
        <v>158</v>
      </c>
      <c r="D35" s="21"/>
      <c r="E35" s="22">
        <v>8310</v>
      </c>
      <c r="F35" s="301">
        <v>23370.79</v>
      </c>
      <c r="G35" s="301"/>
      <c r="H35" s="22">
        <v>3430</v>
      </c>
      <c r="I35" s="302" t="s">
        <v>56</v>
      </c>
      <c r="J35" s="302"/>
      <c r="K35" s="23" t="s">
        <v>57</v>
      </c>
      <c r="L35" s="228">
        <v>1808711.8900000001</v>
      </c>
      <c r="M35" s="24"/>
      <c r="N35" s="25"/>
      <c r="O35" s="26"/>
    </row>
    <row r="36" spans="1:15" ht="71.099999999999994" customHeight="1" outlineLevel="1" x14ac:dyDescent="0.3">
      <c r="A36" s="20" t="s">
        <v>356</v>
      </c>
      <c r="B36" s="21" t="s">
        <v>481</v>
      </c>
      <c r="C36" s="21" t="s">
        <v>158</v>
      </c>
      <c r="D36" s="21"/>
      <c r="E36" s="22">
        <v>8310</v>
      </c>
      <c r="F36" s="301">
        <v>24262.959999999999</v>
      </c>
      <c r="G36" s="301"/>
      <c r="H36" s="22">
        <v>3430</v>
      </c>
      <c r="I36" s="302" t="s">
        <v>56</v>
      </c>
      <c r="J36" s="302"/>
      <c r="K36" s="23" t="s">
        <v>57</v>
      </c>
      <c r="L36" s="228">
        <v>1832974.85</v>
      </c>
      <c r="M36" s="24"/>
      <c r="N36" s="25"/>
      <c r="O36" s="26"/>
    </row>
    <row r="37" spans="1:15" ht="71.099999999999994" customHeight="1" outlineLevel="1" x14ac:dyDescent="0.3">
      <c r="A37" s="20" t="s">
        <v>356</v>
      </c>
      <c r="B37" s="21" t="s">
        <v>481</v>
      </c>
      <c r="C37" s="21" t="s">
        <v>158</v>
      </c>
      <c r="D37" s="21"/>
      <c r="E37" s="22">
        <v>8310</v>
      </c>
      <c r="F37" s="301">
        <v>28216.36</v>
      </c>
      <c r="G37" s="301"/>
      <c r="H37" s="22">
        <v>3430</v>
      </c>
      <c r="I37" s="302" t="s">
        <v>56</v>
      </c>
      <c r="J37" s="302"/>
      <c r="K37" s="23" t="s">
        <v>57</v>
      </c>
      <c r="L37" s="228">
        <v>1861191.2100000002</v>
      </c>
      <c r="M37" s="24"/>
      <c r="N37" s="25"/>
      <c r="O37" s="26"/>
    </row>
    <row r="38" spans="1:15" ht="71.099999999999994" customHeight="1" outlineLevel="1" x14ac:dyDescent="0.3">
      <c r="A38" s="20" t="s">
        <v>356</v>
      </c>
      <c r="B38" s="21" t="s">
        <v>481</v>
      </c>
      <c r="C38" s="21" t="s">
        <v>158</v>
      </c>
      <c r="D38" s="21"/>
      <c r="E38" s="22">
        <v>8310</v>
      </c>
      <c r="F38" s="301">
        <v>35811.050000000003</v>
      </c>
      <c r="G38" s="301"/>
      <c r="H38" s="22">
        <v>3430</v>
      </c>
      <c r="I38" s="302" t="s">
        <v>56</v>
      </c>
      <c r="J38" s="302"/>
      <c r="K38" s="23" t="s">
        <v>57</v>
      </c>
      <c r="L38" s="228">
        <v>1897002.2600000002</v>
      </c>
      <c r="M38" s="24"/>
      <c r="N38" s="25"/>
      <c r="O38" s="26"/>
    </row>
    <row r="39" spans="1:15" ht="71.099999999999994" customHeight="1" outlineLevel="1" x14ac:dyDescent="0.3">
      <c r="A39" s="20" t="s">
        <v>356</v>
      </c>
      <c r="B39" s="21" t="s">
        <v>481</v>
      </c>
      <c r="C39" s="21" t="s">
        <v>158</v>
      </c>
      <c r="D39" s="21"/>
      <c r="E39" s="22">
        <v>8310</v>
      </c>
      <c r="F39" s="301">
        <v>4212.88</v>
      </c>
      <c r="G39" s="301"/>
      <c r="H39" s="22">
        <v>3430</v>
      </c>
      <c r="I39" s="302" t="s">
        <v>56</v>
      </c>
      <c r="J39" s="302"/>
      <c r="K39" s="23" t="s">
        <v>57</v>
      </c>
      <c r="L39" s="228">
        <v>1901215.1400000001</v>
      </c>
      <c r="M39" s="24"/>
      <c r="N39" s="25"/>
      <c r="O39" s="26"/>
    </row>
    <row r="40" spans="1:15" ht="71.099999999999994" customHeight="1" outlineLevel="1" x14ac:dyDescent="0.3">
      <c r="A40" s="20" t="s">
        <v>356</v>
      </c>
      <c r="B40" s="21" t="s">
        <v>481</v>
      </c>
      <c r="C40" s="21" t="s">
        <v>158</v>
      </c>
      <c r="D40" s="21"/>
      <c r="E40" s="22">
        <v>8310</v>
      </c>
      <c r="F40" s="301">
        <v>39650.11</v>
      </c>
      <c r="G40" s="301"/>
      <c r="H40" s="22">
        <v>3430</v>
      </c>
      <c r="I40" s="302" t="s">
        <v>56</v>
      </c>
      <c r="J40" s="302"/>
      <c r="K40" s="23" t="s">
        <v>57</v>
      </c>
      <c r="L40" s="228">
        <v>1940865.2500000002</v>
      </c>
      <c r="M40" s="24"/>
      <c r="N40" s="25"/>
      <c r="O40" s="26"/>
    </row>
    <row r="41" spans="1:15" ht="83.1" customHeight="1" outlineLevel="1" x14ac:dyDescent="0.3">
      <c r="A41" s="20" t="s">
        <v>356</v>
      </c>
      <c r="B41" s="21" t="s">
        <v>482</v>
      </c>
      <c r="C41" s="21" t="s">
        <v>158</v>
      </c>
      <c r="D41" s="21"/>
      <c r="E41" s="22">
        <v>8310</v>
      </c>
      <c r="F41" s="301">
        <v>107099.18</v>
      </c>
      <c r="G41" s="301"/>
      <c r="H41" s="22">
        <v>3350</v>
      </c>
      <c r="I41" s="302" t="s">
        <v>56</v>
      </c>
      <c r="J41" s="302"/>
      <c r="K41" s="23" t="s">
        <v>57</v>
      </c>
      <c r="L41" s="228">
        <v>2047964.4300000002</v>
      </c>
      <c r="M41" s="24"/>
      <c r="N41" s="25"/>
      <c r="O41" s="26"/>
    </row>
    <row r="42" spans="1:15" ht="83.1" customHeight="1" outlineLevel="1" x14ac:dyDescent="0.3">
      <c r="A42" s="20" t="s">
        <v>356</v>
      </c>
      <c r="B42" s="21" t="s">
        <v>482</v>
      </c>
      <c r="C42" s="21" t="s">
        <v>158</v>
      </c>
      <c r="D42" s="21"/>
      <c r="E42" s="22">
        <v>8310</v>
      </c>
      <c r="F42" s="301">
        <v>155011.97</v>
      </c>
      <c r="G42" s="301"/>
      <c r="H42" s="22">
        <v>3350</v>
      </c>
      <c r="I42" s="302" t="s">
        <v>56</v>
      </c>
      <c r="J42" s="302"/>
      <c r="K42" s="23" t="s">
        <v>57</v>
      </c>
      <c r="L42" s="228">
        <v>2202976.4000000004</v>
      </c>
      <c r="M42" s="24"/>
      <c r="N42" s="25"/>
      <c r="O42" s="26"/>
    </row>
    <row r="43" spans="1:15" ht="83.1" customHeight="1" outlineLevel="1" x14ac:dyDescent="0.3">
      <c r="A43" s="20" t="s">
        <v>356</v>
      </c>
      <c r="B43" s="21" t="s">
        <v>482</v>
      </c>
      <c r="C43" s="21" t="s">
        <v>158</v>
      </c>
      <c r="D43" s="21"/>
      <c r="E43" s="22">
        <v>8310</v>
      </c>
      <c r="F43" s="301">
        <v>139510.76999999999</v>
      </c>
      <c r="G43" s="301"/>
      <c r="H43" s="22">
        <v>3350</v>
      </c>
      <c r="I43" s="302" t="s">
        <v>56</v>
      </c>
      <c r="J43" s="302"/>
      <c r="K43" s="23" t="s">
        <v>57</v>
      </c>
      <c r="L43" s="228">
        <v>2342487.1700000004</v>
      </c>
      <c r="M43" s="24"/>
      <c r="N43" s="25"/>
      <c r="O43" s="26"/>
    </row>
    <row r="44" spans="1:15" ht="83.1" customHeight="1" outlineLevel="1" x14ac:dyDescent="0.3">
      <c r="A44" s="20" t="s">
        <v>356</v>
      </c>
      <c r="B44" s="21" t="s">
        <v>482</v>
      </c>
      <c r="C44" s="21" t="s">
        <v>158</v>
      </c>
      <c r="D44" s="21"/>
      <c r="E44" s="22">
        <v>8310</v>
      </c>
      <c r="F44" s="301">
        <v>111415.09</v>
      </c>
      <c r="G44" s="301"/>
      <c r="H44" s="22">
        <v>3350</v>
      </c>
      <c r="I44" s="302" t="s">
        <v>56</v>
      </c>
      <c r="J44" s="302"/>
      <c r="K44" s="23" t="s">
        <v>57</v>
      </c>
      <c r="L44" s="228">
        <v>2453902.2600000002</v>
      </c>
      <c r="M44" s="24"/>
      <c r="N44" s="25"/>
      <c r="O44" s="26"/>
    </row>
    <row r="45" spans="1:15" ht="83.1" customHeight="1" outlineLevel="1" x14ac:dyDescent="0.3">
      <c r="A45" s="20" t="s">
        <v>356</v>
      </c>
      <c r="B45" s="21" t="s">
        <v>482</v>
      </c>
      <c r="C45" s="21" t="s">
        <v>158</v>
      </c>
      <c r="D45" s="21"/>
      <c r="E45" s="22">
        <v>8310</v>
      </c>
      <c r="F45" s="301">
        <v>36001.96</v>
      </c>
      <c r="G45" s="301"/>
      <c r="H45" s="22">
        <v>3350</v>
      </c>
      <c r="I45" s="302" t="s">
        <v>56</v>
      </c>
      <c r="J45" s="302"/>
      <c r="K45" s="23" t="s">
        <v>57</v>
      </c>
      <c r="L45" s="228">
        <v>2489904.2200000002</v>
      </c>
      <c r="M45" s="24"/>
      <c r="N45" s="25"/>
      <c r="O45" s="26"/>
    </row>
    <row r="46" spans="1:15" ht="71.099999999999994" customHeight="1" outlineLevel="1" x14ac:dyDescent="0.3">
      <c r="A46" s="20" t="s">
        <v>369</v>
      </c>
      <c r="B46" s="21" t="s">
        <v>483</v>
      </c>
      <c r="C46" s="21" t="s">
        <v>158</v>
      </c>
      <c r="D46" s="21"/>
      <c r="E46" s="22">
        <v>8310</v>
      </c>
      <c r="F46" s="301">
        <v>92351.01</v>
      </c>
      <c r="G46" s="301"/>
      <c r="H46" s="22">
        <v>3350</v>
      </c>
      <c r="I46" s="302" t="s">
        <v>56</v>
      </c>
      <c r="J46" s="302"/>
      <c r="K46" s="23" t="s">
        <v>57</v>
      </c>
      <c r="L46" s="228">
        <v>2582255.23</v>
      </c>
      <c r="M46" s="24"/>
      <c r="N46" s="25"/>
      <c r="O46" s="26"/>
    </row>
    <row r="47" spans="1:15" ht="71.099999999999994" customHeight="1" outlineLevel="1" x14ac:dyDescent="0.3">
      <c r="A47" s="20" t="s">
        <v>369</v>
      </c>
      <c r="B47" s="21" t="s">
        <v>483</v>
      </c>
      <c r="C47" s="21" t="s">
        <v>158</v>
      </c>
      <c r="D47" s="21"/>
      <c r="E47" s="22">
        <v>8310</v>
      </c>
      <c r="F47" s="301">
        <v>36731.78</v>
      </c>
      <c r="G47" s="301"/>
      <c r="H47" s="22">
        <v>3430</v>
      </c>
      <c r="I47" s="302" t="s">
        <v>56</v>
      </c>
      <c r="J47" s="302"/>
      <c r="K47" s="23" t="s">
        <v>57</v>
      </c>
      <c r="L47" s="228">
        <v>2618987.0099999998</v>
      </c>
      <c r="M47" s="24"/>
      <c r="N47" s="25"/>
      <c r="O47" s="26"/>
    </row>
    <row r="48" spans="1:15" ht="71.099999999999994" customHeight="1" outlineLevel="1" x14ac:dyDescent="0.3">
      <c r="A48" s="20" t="s">
        <v>369</v>
      </c>
      <c r="B48" s="21" t="s">
        <v>483</v>
      </c>
      <c r="C48" s="21" t="s">
        <v>158</v>
      </c>
      <c r="D48" s="21"/>
      <c r="E48" s="22">
        <v>8310</v>
      </c>
      <c r="F48" s="301">
        <v>34279.57</v>
      </c>
      <c r="G48" s="301"/>
      <c r="H48" s="22">
        <v>3430</v>
      </c>
      <c r="I48" s="302" t="s">
        <v>56</v>
      </c>
      <c r="J48" s="302"/>
      <c r="K48" s="23" t="s">
        <v>57</v>
      </c>
      <c r="L48" s="228">
        <v>2653266.5799999996</v>
      </c>
      <c r="M48" s="24"/>
      <c r="N48" s="25"/>
      <c r="O48" s="26"/>
    </row>
    <row r="49" spans="1:15" ht="71.099999999999994" customHeight="1" outlineLevel="1" x14ac:dyDescent="0.3">
      <c r="A49" s="20" t="s">
        <v>369</v>
      </c>
      <c r="B49" s="21" t="s">
        <v>483</v>
      </c>
      <c r="C49" s="21" t="s">
        <v>158</v>
      </c>
      <c r="D49" s="21"/>
      <c r="E49" s="22">
        <v>8310</v>
      </c>
      <c r="F49" s="301">
        <v>137969.71</v>
      </c>
      <c r="G49" s="301"/>
      <c r="H49" s="22">
        <v>3350</v>
      </c>
      <c r="I49" s="302" t="s">
        <v>56</v>
      </c>
      <c r="J49" s="302"/>
      <c r="K49" s="23" t="s">
        <v>57</v>
      </c>
      <c r="L49" s="228">
        <v>2791236.2899999996</v>
      </c>
      <c r="M49" s="24"/>
      <c r="N49" s="25"/>
      <c r="O49" s="26"/>
    </row>
    <row r="50" spans="1:15" ht="71.099999999999994" customHeight="1" outlineLevel="1" x14ac:dyDescent="0.3">
      <c r="A50" s="20" t="s">
        <v>369</v>
      </c>
      <c r="B50" s="21" t="s">
        <v>483</v>
      </c>
      <c r="C50" s="21" t="s">
        <v>158</v>
      </c>
      <c r="D50" s="21"/>
      <c r="E50" s="22">
        <v>8310</v>
      </c>
      <c r="F50" s="301">
        <v>10235.17</v>
      </c>
      <c r="G50" s="301"/>
      <c r="H50" s="22">
        <v>3430</v>
      </c>
      <c r="I50" s="302" t="s">
        <v>56</v>
      </c>
      <c r="J50" s="302"/>
      <c r="K50" s="23" t="s">
        <v>57</v>
      </c>
      <c r="L50" s="228">
        <v>2801471.4599999995</v>
      </c>
      <c r="M50" s="24"/>
      <c r="N50" s="25"/>
      <c r="O50" s="26"/>
    </row>
    <row r="51" spans="1:15" ht="71.099999999999994" customHeight="1" outlineLevel="1" x14ac:dyDescent="0.3">
      <c r="A51" s="20" t="s">
        <v>369</v>
      </c>
      <c r="B51" s="21" t="s">
        <v>483</v>
      </c>
      <c r="C51" s="21" t="s">
        <v>158</v>
      </c>
      <c r="D51" s="21"/>
      <c r="E51" s="22">
        <v>8310</v>
      </c>
      <c r="F51" s="301">
        <v>4453.62</v>
      </c>
      <c r="G51" s="301"/>
      <c r="H51" s="22">
        <v>3430</v>
      </c>
      <c r="I51" s="302" t="s">
        <v>56</v>
      </c>
      <c r="J51" s="302"/>
      <c r="K51" s="23" t="s">
        <v>57</v>
      </c>
      <c r="L51" s="228">
        <v>2805925.0799999996</v>
      </c>
      <c r="M51" s="24"/>
      <c r="N51" s="25"/>
      <c r="O51" s="26"/>
    </row>
    <row r="52" spans="1:15" ht="83.1" customHeight="1" outlineLevel="1" x14ac:dyDescent="0.3">
      <c r="A52" s="20" t="s">
        <v>369</v>
      </c>
      <c r="B52" s="21" t="s">
        <v>484</v>
      </c>
      <c r="C52" s="21" t="s">
        <v>158</v>
      </c>
      <c r="D52" s="21"/>
      <c r="E52" s="22">
        <v>8310</v>
      </c>
      <c r="F52" s="301">
        <v>130265.83</v>
      </c>
      <c r="G52" s="301"/>
      <c r="H52" s="22">
        <v>3350</v>
      </c>
      <c r="I52" s="302" t="s">
        <v>56</v>
      </c>
      <c r="J52" s="302"/>
      <c r="K52" s="23" t="s">
        <v>57</v>
      </c>
      <c r="L52" s="228">
        <v>2936190.9099999997</v>
      </c>
      <c r="M52" s="24"/>
      <c r="N52" s="25"/>
      <c r="O52" s="26"/>
    </row>
    <row r="53" spans="1:15" ht="83.1" customHeight="1" outlineLevel="1" x14ac:dyDescent="0.3">
      <c r="A53" s="20" t="s">
        <v>369</v>
      </c>
      <c r="B53" s="21" t="s">
        <v>484</v>
      </c>
      <c r="C53" s="21" t="s">
        <v>158</v>
      </c>
      <c r="D53" s="21"/>
      <c r="E53" s="22">
        <v>8310</v>
      </c>
      <c r="F53" s="301">
        <v>69785.27</v>
      </c>
      <c r="G53" s="301"/>
      <c r="H53" s="22">
        <v>3350</v>
      </c>
      <c r="I53" s="302" t="s">
        <v>56</v>
      </c>
      <c r="J53" s="302"/>
      <c r="K53" s="23" t="s">
        <v>57</v>
      </c>
      <c r="L53" s="228">
        <v>3005976.1799999997</v>
      </c>
      <c r="M53" s="24"/>
      <c r="N53" s="25"/>
      <c r="O53" s="26"/>
    </row>
    <row r="54" spans="1:15" ht="83.1" customHeight="1" outlineLevel="1" x14ac:dyDescent="0.3">
      <c r="A54" s="20" t="s">
        <v>369</v>
      </c>
      <c r="B54" s="21" t="s">
        <v>484</v>
      </c>
      <c r="C54" s="21" t="s">
        <v>158</v>
      </c>
      <c r="D54" s="21"/>
      <c r="E54" s="22">
        <v>8310</v>
      </c>
      <c r="F54" s="301">
        <v>108992.32000000001</v>
      </c>
      <c r="G54" s="301"/>
      <c r="H54" s="22">
        <v>3350</v>
      </c>
      <c r="I54" s="302" t="s">
        <v>56</v>
      </c>
      <c r="J54" s="302"/>
      <c r="K54" s="23" t="s">
        <v>57</v>
      </c>
      <c r="L54" s="228">
        <v>3114968.4999999995</v>
      </c>
      <c r="M54" s="24"/>
      <c r="N54" s="25"/>
      <c r="O54" s="26"/>
    </row>
    <row r="55" spans="1:15" ht="83.1" customHeight="1" outlineLevel="1" x14ac:dyDescent="0.3">
      <c r="A55" s="20" t="s">
        <v>369</v>
      </c>
      <c r="B55" s="21" t="s">
        <v>484</v>
      </c>
      <c r="C55" s="21" t="s">
        <v>158</v>
      </c>
      <c r="D55" s="21"/>
      <c r="E55" s="22">
        <v>8310</v>
      </c>
      <c r="F55" s="301">
        <v>120112.87</v>
      </c>
      <c r="G55" s="301"/>
      <c r="H55" s="22">
        <v>3350</v>
      </c>
      <c r="I55" s="302" t="s">
        <v>56</v>
      </c>
      <c r="J55" s="302"/>
      <c r="K55" s="23" t="s">
        <v>57</v>
      </c>
      <c r="L55" s="228">
        <v>3235081.3699999996</v>
      </c>
      <c r="M55" s="24"/>
      <c r="N55" s="25"/>
      <c r="O55" s="26"/>
    </row>
    <row r="56" spans="1:15" ht="83.1" customHeight="1" outlineLevel="1" x14ac:dyDescent="0.3">
      <c r="A56" s="20" t="s">
        <v>369</v>
      </c>
      <c r="B56" s="21" t="s">
        <v>484</v>
      </c>
      <c r="C56" s="21" t="s">
        <v>158</v>
      </c>
      <c r="D56" s="21"/>
      <c r="E56" s="22">
        <v>8310</v>
      </c>
      <c r="F56" s="301">
        <v>26991.65</v>
      </c>
      <c r="G56" s="301"/>
      <c r="H56" s="22">
        <v>3350</v>
      </c>
      <c r="I56" s="302" t="s">
        <v>56</v>
      </c>
      <c r="J56" s="302"/>
      <c r="K56" s="23" t="s">
        <v>57</v>
      </c>
      <c r="L56" s="228">
        <v>3262073.0199999996</v>
      </c>
      <c r="M56" s="24"/>
      <c r="N56" s="25"/>
      <c r="O56" s="26"/>
    </row>
    <row r="57" spans="1:15" ht="83.1" customHeight="1" outlineLevel="1" x14ac:dyDescent="0.3">
      <c r="A57" s="20" t="s">
        <v>369</v>
      </c>
      <c r="B57" s="21" t="s">
        <v>484</v>
      </c>
      <c r="C57" s="21" t="s">
        <v>158</v>
      </c>
      <c r="D57" s="21"/>
      <c r="E57" s="22">
        <v>8310</v>
      </c>
      <c r="F57" s="301">
        <v>64729.21</v>
      </c>
      <c r="G57" s="301"/>
      <c r="H57" s="22">
        <v>3350</v>
      </c>
      <c r="I57" s="302" t="s">
        <v>56</v>
      </c>
      <c r="J57" s="302"/>
      <c r="K57" s="23" t="s">
        <v>57</v>
      </c>
      <c r="L57" s="228">
        <v>3326802.2299999995</v>
      </c>
      <c r="M57" s="24"/>
      <c r="N57" s="25"/>
      <c r="O57" s="26"/>
    </row>
    <row r="58" spans="1:15" ht="71.099999999999994" customHeight="1" outlineLevel="1" x14ac:dyDescent="0.3">
      <c r="A58" s="20" t="s">
        <v>371</v>
      </c>
      <c r="B58" s="21" t="s">
        <v>485</v>
      </c>
      <c r="C58" s="21" t="s">
        <v>158</v>
      </c>
      <c r="D58" s="21"/>
      <c r="E58" s="22">
        <v>8310</v>
      </c>
      <c r="F58" s="301">
        <v>51703.67</v>
      </c>
      <c r="G58" s="301"/>
      <c r="H58" s="22">
        <v>3350</v>
      </c>
      <c r="I58" s="302" t="s">
        <v>56</v>
      </c>
      <c r="J58" s="302"/>
      <c r="K58" s="23" t="s">
        <v>57</v>
      </c>
      <c r="L58" s="228">
        <v>3378505.8999999994</v>
      </c>
      <c r="M58" s="24"/>
      <c r="N58" s="25"/>
      <c r="O58" s="26"/>
    </row>
    <row r="59" spans="1:15" ht="71.099999999999994" customHeight="1" outlineLevel="1" x14ac:dyDescent="0.3">
      <c r="A59" s="20" t="s">
        <v>371</v>
      </c>
      <c r="B59" s="21" t="s">
        <v>485</v>
      </c>
      <c r="C59" s="21" t="s">
        <v>158</v>
      </c>
      <c r="D59" s="21"/>
      <c r="E59" s="22">
        <v>8310</v>
      </c>
      <c r="F59" s="301">
        <v>63596.13</v>
      </c>
      <c r="G59" s="301"/>
      <c r="H59" s="22">
        <v>3350</v>
      </c>
      <c r="I59" s="302" t="s">
        <v>56</v>
      </c>
      <c r="J59" s="302"/>
      <c r="K59" s="23" t="s">
        <v>57</v>
      </c>
      <c r="L59" s="228">
        <v>3442102.0299999993</v>
      </c>
      <c r="M59" s="24"/>
      <c r="N59" s="25"/>
      <c r="O59" s="26"/>
    </row>
    <row r="60" spans="1:15" ht="71.099999999999994" customHeight="1" outlineLevel="1" x14ac:dyDescent="0.3">
      <c r="A60" s="20" t="s">
        <v>371</v>
      </c>
      <c r="B60" s="21" t="s">
        <v>485</v>
      </c>
      <c r="C60" s="21" t="s">
        <v>158</v>
      </c>
      <c r="D60" s="21"/>
      <c r="E60" s="22">
        <v>8310</v>
      </c>
      <c r="F60" s="301">
        <v>42693.82</v>
      </c>
      <c r="G60" s="301"/>
      <c r="H60" s="22">
        <v>3350</v>
      </c>
      <c r="I60" s="302" t="s">
        <v>56</v>
      </c>
      <c r="J60" s="302"/>
      <c r="K60" s="23" t="s">
        <v>57</v>
      </c>
      <c r="L60" s="228">
        <v>3484795.8499999992</v>
      </c>
      <c r="M60" s="24"/>
      <c r="N60" s="25"/>
      <c r="O60" s="26"/>
    </row>
    <row r="61" spans="1:15" ht="71.099999999999994" customHeight="1" outlineLevel="1" x14ac:dyDescent="0.3">
      <c r="A61" s="20" t="s">
        <v>371</v>
      </c>
      <c r="B61" s="21" t="s">
        <v>485</v>
      </c>
      <c r="C61" s="21" t="s">
        <v>158</v>
      </c>
      <c r="D61" s="21"/>
      <c r="E61" s="22">
        <v>8310</v>
      </c>
      <c r="F61" s="301">
        <v>34409.65</v>
      </c>
      <c r="G61" s="301"/>
      <c r="H61" s="22">
        <v>3350</v>
      </c>
      <c r="I61" s="302" t="s">
        <v>56</v>
      </c>
      <c r="J61" s="302"/>
      <c r="K61" s="23" t="s">
        <v>57</v>
      </c>
      <c r="L61" s="228">
        <v>3519205.4999999991</v>
      </c>
      <c r="M61" s="24"/>
      <c r="N61" s="25"/>
      <c r="O61" s="26"/>
    </row>
    <row r="62" spans="1:15" ht="71.099999999999994" customHeight="1" outlineLevel="1" x14ac:dyDescent="0.3">
      <c r="A62" s="20" t="s">
        <v>371</v>
      </c>
      <c r="B62" s="21" t="s">
        <v>485</v>
      </c>
      <c r="C62" s="21" t="s">
        <v>158</v>
      </c>
      <c r="D62" s="21"/>
      <c r="E62" s="22">
        <v>8310</v>
      </c>
      <c r="F62" s="301">
        <v>28592.25</v>
      </c>
      <c r="G62" s="301"/>
      <c r="H62" s="22">
        <v>3430</v>
      </c>
      <c r="I62" s="302" t="s">
        <v>56</v>
      </c>
      <c r="J62" s="302"/>
      <c r="K62" s="23" t="s">
        <v>57</v>
      </c>
      <c r="L62" s="228">
        <v>3547797.7499999991</v>
      </c>
      <c r="M62" s="24"/>
      <c r="N62" s="25"/>
      <c r="O62" s="26"/>
    </row>
    <row r="63" spans="1:15" ht="71.099999999999994" customHeight="1" outlineLevel="1" x14ac:dyDescent="0.3">
      <c r="A63" s="20" t="s">
        <v>371</v>
      </c>
      <c r="B63" s="21" t="s">
        <v>485</v>
      </c>
      <c r="C63" s="21" t="s">
        <v>158</v>
      </c>
      <c r="D63" s="21"/>
      <c r="E63" s="22">
        <v>8310</v>
      </c>
      <c r="F63" s="301">
        <v>15343.64</v>
      </c>
      <c r="G63" s="301"/>
      <c r="H63" s="22">
        <v>3430</v>
      </c>
      <c r="I63" s="302" t="s">
        <v>56</v>
      </c>
      <c r="J63" s="302"/>
      <c r="K63" s="23" t="s">
        <v>57</v>
      </c>
      <c r="L63" s="228">
        <v>3563141.3899999992</v>
      </c>
      <c r="M63" s="24"/>
      <c r="N63" s="25"/>
      <c r="O63" s="26"/>
    </row>
    <row r="64" spans="1:15" ht="71.099999999999994" customHeight="1" outlineLevel="1" x14ac:dyDescent="0.3">
      <c r="A64" s="20" t="s">
        <v>371</v>
      </c>
      <c r="B64" s="21" t="s">
        <v>485</v>
      </c>
      <c r="C64" s="21" t="s">
        <v>158</v>
      </c>
      <c r="D64" s="21"/>
      <c r="E64" s="22">
        <v>8310</v>
      </c>
      <c r="F64" s="301">
        <v>26219.78</v>
      </c>
      <c r="G64" s="301"/>
      <c r="H64" s="22">
        <v>3430</v>
      </c>
      <c r="I64" s="302" t="s">
        <v>56</v>
      </c>
      <c r="J64" s="302"/>
      <c r="K64" s="23" t="s">
        <v>57</v>
      </c>
      <c r="L64" s="228">
        <v>3589361.169999999</v>
      </c>
      <c r="M64" s="24"/>
      <c r="N64" s="25"/>
      <c r="O64" s="26"/>
    </row>
    <row r="65" spans="1:15" ht="71.099999999999994" customHeight="1" outlineLevel="1" x14ac:dyDescent="0.3">
      <c r="A65" s="20" t="s">
        <v>371</v>
      </c>
      <c r="B65" s="21" t="s">
        <v>485</v>
      </c>
      <c r="C65" s="21" t="s">
        <v>158</v>
      </c>
      <c r="D65" s="21"/>
      <c r="E65" s="22">
        <v>8310</v>
      </c>
      <c r="F65" s="301">
        <v>20342.3</v>
      </c>
      <c r="G65" s="301"/>
      <c r="H65" s="22">
        <v>3430</v>
      </c>
      <c r="I65" s="302" t="s">
        <v>56</v>
      </c>
      <c r="J65" s="302"/>
      <c r="K65" s="23" t="s">
        <v>57</v>
      </c>
      <c r="L65" s="228">
        <v>3609703.4699999988</v>
      </c>
      <c r="M65" s="24"/>
      <c r="N65" s="25"/>
      <c r="O65" s="26"/>
    </row>
    <row r="66" spans="1:15" ht="71.099999999999994" customHeight="1" outlineLevel="1" x14ac:dyDescent="0.3">
      <c r="A66" s="20" t="s">
        <v>371</v>
      </c>
      <c r="B66" s="21" t="s">
        <v>485</v>
      </c>
      <c r="C66" s="21" t="s">
        <v>158</v>
      </c>
      <c r="D66" s="21"/>
      <c r="E66" s="22">
        <v>8310</v>
      </c>
      <c r="F66" s="301">
        <v>14372.32</v>
      </c>
      <c r="G66" s="301"/>
      <c r="H66" s="22">
        <v>3430</v>
      </c>
      <c r="I66" s="302" t="s">
        <v>56</v>
      </c>
      <c r="J66" s="302"/>
      <c r="K66" s="23" t="s">
        <v>57</v>
      </c>
      <c r="L66" s="228">
        <v>3624075.7899999986</v>
      </c>
      <c r="M66" s="24"/>
      <c r="N66" s="25"/>
      <c r="O66" s="26"/>
    </row>
    <row r="67" spans="1:15" ht="83.1" customHeight="1" outlineLevel="1" x14ac:dyDescent="0.3">
      <c r="A67" s="20" t="s">
        <v>371</v>
      </c>
      <c r="B67" s="21" t="s">
        <v>486</v>
      </c>
      <c r="C67" s="21" t="s">
        <v>158</v>
      </c>
      <c r="D67" s="21"/>
      <c r="E67" s="22">
        <v>8310</v>
      </c>
      <c r="F67" s="301">
        <v>126313.76</v>
      </c>
      <c r="G67" s="301"/>
      <c r="H67" s="22">
        <v>3350</v>
      </c>
      <c r="I67" s="302" t="s">
        <v>56</v>
      </c>
      <c r="J67" s="302"/>
      <c r="K67" s="23" t="s">
        <v>57</v>
      </c>
      <c r="L67" s="228">
        <v>3750389.5499999984</v>
      </c>
      <c r="M67" s="24"/>
      <c r="N67" s="25"/>
      <c r="O67" s="26"/>
    </row>
    <row r="68" spans="1:15" ht="83.1" customHeight="1" outlineLevel="1" x14ac:dyDescent="0.3">
      <c r="A68" s="20" t="s">
        <v>371</v>
      </c>
      <c r="B68" s="21" t="s">
        <v>486</v>
      </c>
      <c r="C68" s="21" t="s">
        <v>158</v>
      </c>
      <c r="D68" s="21"/>
      <c r="E68" s="22">
        <v>8310</v>
      </c>
      <c r="F68" s="301">
        <v>52695.32</v>
      </c>
      <c r="G68" s="301"/>
      <c r="H68" s="22">
        <v>3350</v>
      </c>
      <c r="I68" s="302" t="s">
        <v>56</v>
      </c>
      <c r="J68" s="302"/>
      <c r="K68" s="23" t="s">
        <v>57</v>
      </c>
      <c r="L68" s="228">
        <v>3803084.8699999982</v>
      </c>
      <c r="M68" s="24"/>
      <c r="N68" s="25"/>
      <c r="O68" s="26"/>
    </row>
    <row r="69" spans="1:15" ht="83.1" customHeight="1" outlineLevel="1" x14ac:dyDescent="0.3">
      <c r="A69" s="20" t="s">
        <v>371</v>
      </c>
      <c r="B69" s="21" t="s">
        <v>486</v>
      </c>
      <c r="C69" s="21" t="s">
        <v>158</v>
      </c>
      <c r="D69" s="21"/>
      <c r="E69" s="22">
        <v>8310</v>
      </c>
      <c r="F69" s="301">
        <v>95311.6</v>
      </c>
      <c r="G69" s="301"/>
      <c r="H69" s="22">
        <v>3350</v>
      </c>
      <c r="I69" s="302" t="s">
        <v>56</v>
      </c>
      <c r="J69" s="302"/>
      <c r="K69" s="23" t="s">
        <v>57</v>
      </c>
      <c r="L69" s="228">
        <v>3898396.4699999983</v>
      </c>
      <c r="M69" s="24"/>
      <c r="N69" s="25"/>
      <c r="O69" s="26"/>
    </row>
    <row r="70" spans="1:15" ht="83.1" customHeight="1" outlineLevel="1" x14ac:dyDescent="0.3">
      <c r="A70" s="20" t="s">
        <v>371</v>
      </c>
      <c r="B70" s="21" t="s">
        <v>486</v>
      </c>
      <c r="C70" s="21" t="s">
        <v>158</v>
      </c>
      <c r="D70" s="21"/>
      <c r="E70" s="22">
        <v>8310</v>
      </c>
      <c r="F70" s="301">
        <v>91843.31</v>
      </c>
      <c r="G70" s="301"/>
      <c r="H70" s="22">
        <v>3350</v>
      </c>
      <c r="I70" s="302" t="s">
        <v>56</v>
      </c>
      <c r="J70" s="302"/>
      <c r="K70" s="23" t="s">
        <v>57</v>
      </c>
      <c r="L70" s="228">
        <v>3990239.7799999984</v>
      </c>
      <c r="M70" s="24"/>
      <c r="N70" s="25"/>
      <c r="O70" s="26"/>
    </row>
    <row r="71" spans="1:15" ht="71.099999999999994" customHeight="1" outlineLevel="1" x14ac:dyDescent="0.3">
      <c r="A71" s="20" t="s">
        <v>378</v>
      </c>
      <c r="B71" s="21" t="s">
        <v>487</v>
      </c>
      <c r="C71" s="21" t="s">
        <v>158</v>
      </c>
      <c r="D71" s="21"/>
      <c r="E71" s="22">
        <v>8310</v>
      </c>
      <c r="F71" s="301">
        <v>80759.83</v>
      </c>
      <c r="G71" s="301"/>
      <c r="H71" s="22">
        <v>3350</v>
      </c>
      <c r="I71" s="302" t="s">
        <v>56</v>
      </c>
      <c r="J71" s="302"/>
      <c r="K71" s="23" t="s">
        <v>57</v>
      </c>
      <c r="L71" s="228">
        <v>4070999.6099999985</v>
      </c>
      <c r="M71" s="24"/>
      <c r="N71" s="25"/>
      <c r="O71" s="26"/>
    </row>
    <row r="72" spans="1:15" ht="71.099999999999994" customHeight="1" outlineLevel="1" x14ac:dyDescent="0.3">
      <c r="A72" s="20" t="s">
        <v>378</v>
      </c>
      <c r="B72" s="21" t="s">
        <v>487</v>
      </c>
      <c r="C72" s="21" t="s">
        <v>158</v>
      </c>
      <c r="D72" s="21"/>
      <c r="E72" s="22">
        <v>8310</v>
      </c>
      <c r="F72" s="301">
        <v>118770.5</v>
      </c>
      <c r="G72" s="301"/>
      <c r="H72" s="22">
        <v>3350</v>
      </c>
      <c r="I72" s="302" t="s">
        <v>56</v>
      </c>
      <c r="J72" s="302"/>
      <c r="K72" s="23" t="s">
        <v>57</v>
      </c>
      <c r="L72" s="228">
        <v>4189770.1099999985</v>
      </c>
      <c r="M72" s="24"/>
      <c r="N72" s="25"/>
      <c r="O72" s="26"/>
    </row>
    <row r="73" spans="1:15" ht="71.099999999999994" customHeight="1" outlineLevel="1" x14ac:dyDescent="0.3">
      <c r="A73" s="20" t="s">
        <v>378</v>
      </c>
      <c r="B73" s="21" t="s">
        <v>487</v>
      </c>
      <c r="C73" s="21" t="s">
        <v>158</v>
      </c>
      <c r="D73" s="21"/>
      <c r="E73" s="22">
        <v>8310</v>
      </c>
      <c r="F73" s="301">
        <v>156799.29999999999</v>
      </c>
      <c r="G73" s="301"/>
      <c r="H73" s="22">
        <v>3350</v>
      </c>
      <c r="I73" s="302" t="s">
        <v>56</v>
      </c>
      <c r="J73" s="302"/>
      <c r="K73" s="23" t="s">
        <v>57</v>
      </c>
      <c r="L73" s="228">
        <v>4346569.4099999983</v>
      </c>
      <c r="M73" s="24"/>
      <c r="N73" s="25"/>
      <c r="O73" s="26"/>
    </row>
    <row r="74" spans="1:15" ht="71.099999999999994" customHeight="1" outlineLevel="1" x14ac:dyDescent="0.3">
      <c r="A74" s="20" t="s">
        <v>378</v>
      </c>
      <c r="B74" s="21" t="s">
        <v>487</v>
      </c>
      <c r="C74" s="21" t="s">
        <v>158</v>
      </c>
      <c r="D74" s="21"/>
      <c r="E74" s="22">
        <v>8310</v>
      </c>
      <c r="F74" s="301">
        <v>34475.019999999997</v>
      </c>
      <c r="G74" s="301"/>
      <c r="H74" s="22">
        <v>3350</v>
      </c>
      <c r="I74" s="302" t="s">
        <v>56</v>
      </c>
      <c r="J74" s="302"/>
      <c r="K74" s="23" t="s">
        <v>57</v>
      </c>
      <c r="L74" s="228">
        <v>4381044.4299999978</v>
      </c>
      <c r="M74" s="24"/>
      <c r="N74" s="25"/>
      <c r="O74" s="26"/>
    </row>
    <row r="75" spans="1:15" ht="71.099999999999994" customHeight="1" outlineLevel="1" x14ac:dyDescent="0.3">
      <c r="A75" s="20" t="s">
        <v>378</v>
      </c>
      <c r="B75" s="21" t="s">
        <v>487</v>
      </c>
      <c r="C75" s="21" t="s">
        <v>158</v>
      </c>
      <c r="D75" s="21"/>
      <c r="E75" s="22">
        <v>8310</v>
      </c>
      <c r="F75" s="301">
        <v>9679.75</v>
      </c>
      <c r="G75" s="301"/>
      <c r="H75" s="22">
        <v>3430</v>
      </c>
      <c r="I75" s="302" t="s">
        <v>56</v>
      </c>
      <c r="J75" s="302"/>
      <c r="K75" s="23" t="s">
        <v>57</v>
      </c>
      <c r="L75" s="228">
        <v>4390724.1799999978</v>
      </c>
      <c r="M75" s="24"/>
      <c r="N75" s="25"/>
      <c r="O75" s="26"/>
    </row>
    <row r="76" spans="1:15" ht="71.099999999999994" customHeight="1" outlineLevel="1" x14ac:dyDescent="0.3">
      <c r="A76" s="20" t="s">
        <v>378</v>
      </c>
      <c r="B76" s="21" t="s">
        <v>487</v>
      </c>
      <c r="C76" s="21" t="s">
        <v>158</v>
      </c>
      <c r="D76" s="21"/>
      <c r="E76" s="22">
        <v>8310</v>
      </c>
      <c r="F76" s="301">
        <v>14029.95</v>
      </c>
      <c r="G76" s="301"/>
      <c r="H76" s="22">
        <v>3430</v>
      </c>
      <c r="I76" s="302" t="s">
        <v>56</v>
      </c>
      <c r="J76" s="302"/>
      <c r="K76" s="23" t="s">
        <v>57</v>
      </c>
      <c r="L76" s="228">
        <v>4404754.129999998</v>
      </c>
      <c r="M76" s="24"/>
      <c r="N76" s="25"/>
      <c r="O76" s="26"/>
    </row>
    <row r="77" spans="1:15" ht="71.099999999999994" customHeight="1" outlineLevel="1" x14ac:dyDescent="0.3">
      <c r="A77" s="20" t="s">
        <v>378</v>
      </c>
      <c r="B77" s="21" t="s">
        <v>487</v>
      </c>
      <c r="C77" s="21" t="s">
        <v>158</v>
      </c>
      <c r="D77" s="21"/>
      <c r="E77" s="22">
        <v>8310</v>
      </c>
      <c r="F77" s="301">
        <v>146537.04999999999</v>
      </c>
      <c r="G77" s="301"/>
      <c r="H77" s="22">
        <v>3430</v>
      </c>
      <c r="I77" s="302" t="s">
        <v>56</v>
      </c>
      <c r="J77" s="302"/>
      <c r="K77" s="23" t="s">
        <v>57</v>
      </c>
      <c r="L77" s="228">
        <v>4551291.1799999978</v>
      </c>
      <c r="M77" s="24"/>
      <c r="N77" s="25"/>
      <c r="O77" s="26"/>
    </row>
    <row r="78" spans="1:15" ht="71.099999999999994" customHeight="1" outlineLevel="1" x14ac:dyDescent="0.3">
      <c r="A78" s="20" t="s">
        <v>378</v>
      </c>
      <c r="B78" s="21" t="s">
        <v>487</v>
      </c>
      <c r="C78" s="21" t="s">
        <v>158</v>
      </c>
      <c r="D78" s="21"/>
      <c r="E78" s="22">
        <v>8310</v>
      </c>
      <c r="F78" s="301">
        <v>7039.82</v>
      </c>
      <c r="G78" s="301"/>
      <c r="H78" s="22">
        <v>3430</v>
      </c>
      <c r="I78" s="302" t="s">
        <v>56</v>
      </c>
      <c r="J78" s="302"/>
      <c r="K78" s="23" t="s">
        <v>57</v>
      </c>
      <c r="L78" s="228">
        <v>4558330.9999999981</v>
      </c>
      <c r="M78" s="24"/>
      <c r="N78" s="25"/>
      <c r="O78" s="26"/>
    </row>
    <row r="79" spans="1:15" ht="71.099999999999994" customHeight="1" outlineLevel="1" x14ac:dyDescent="0.3">
      <c r="A79" s="20" t="s">
        <v>378</v>
      </c>
      <c r="B79" s="21" t="s">
        <v>487</v>
      </c>
      <c r="C79" s="21" t="s">
        <v>158</v>
      </c>
      <c r="D79" s="21"/>
      <c r="E79" s="22">
        <v>8310</v>
      </c>
      <c r="F79" s="301">
        <v>37460.15</v>
      </c>
      <c r="G79" s="301"/>
      <c r="H79" s="22">
        <v>3430</v>
      </c>
      <c r="I79" s="302" t="s">
        <v>56</v>
      </c>
      <c r="J79" s="302"/>
      <c r="K79" s="23" t="s">
        <v>57</v>
      </c>
      <c r="L79" s="228">
        <v>4595791.1499999985</v>
      </c>
      <c r="M79" s="24"/>
      <c r="N79" s="25"/>
      <c r="O79" s="26"/>
    </row>
    <row r="80" spans="1:15" ht="71.099999999999994" customHeight="1" outlineLevel="1" x14ac:dyDescent="0.3">
      <c r="A80" s="20" t="s">
        <v>378</v>
      </c>
      <c r="B80" s="21" t="s">
        <v>487</v>
      </c>
      <c r="C80" s="21" t="s">
        <v>158</v>
      </c>
      <c r="D80" s="21"/>
      <c r="E80" s="22">
        <v>8310</v>
      </c>
      <c r="F80" s="301">
        <v>11122.84</v>
      </c>
      <c r="G80" s="301"/>
      <c r="H80" s="22">
        <v>3430</v>
      </c>
      <c r="I80" s="302" t="s">
        <v>56</v>
      </c>
      <c r="J80" s="302"/>
      <c r="K80" s="23" t="s">
        <v>57</v>
      </c>
      <c r="L80" s="228">
        <v>4606913.9899999984</v>
      </c>
      <c r="M80" s="24"/>
      <c r="N80" s="25"/>
      <c r="O80" s="26"/>
    </row>
    <row r="81" spans="1:15" ht="71.099999999999994" customHeight="1" outlineLevel="1" x14ac:dyDescent="0.3">
      <c r="A81" s="20" t="s">
        <v>378</v>
      </c>
      <c r="B81" s="21" t="s">
        <v>487</v>
      </c>
      <c r="C81" s="21" t="s">
        <v>158</v>
      </c>
      <c r="D81" s="21"/>
      <c r="E81" s="22">
        <v>8310</v>
      </c>
      <c r="F81" s="301">
        <v>15946.39</v>
      </c>
      <c r="G81" s="301"/>
      <c r="H81" s="22">
        <v>3430</v>
      </c>
      <c r="I81" s="302" t="s">
        <v>56</v>
      </c>
      <c r="J81" s="302"/>
      <c r="K81" s="23" t="s">
        <v>57</v>
      </c>
      <c r="L81" s="228">
        <v>4622860.379999998</v>
      </c>
      <c r="M81" s="24"/>
      <c r="N81" s="25"/>
      <c r="O81" s="26"/>
    </row>
    <row r="82" spans="1:15" ht="71.099999999999994" customHeight="1" outlineLevel="1" x14ac:dyDescent="0.3">
      <c r="A82" s="20" t="s">
        <v>378</v>
      </c>
      <c r="B82" s="21" t="s">
        <v>487</v>
      </c>
      <c r="C82" s="21" t="s">
        <v>158</v>
      </c>
      <c r="D82" s="21"/>
      <c r="E82" s="22">
        <v>8310</v>
      </c>
      <c r="F82" s="301">
        <v>26032.02</v>
      </c>
      <c r="G82" s="301"/>
      <c r="H82" s="22">
        <v>3430</v>
      </c>
      <c r="I82" s="302" t="s">
        <v>56</v>
      </c>
      <c r="J82" s="302"/>
      <c r="K82" s="23" t="s">
        <v>57</v>
      </c>
      <c r="L82" s="228">
        <v>4648892.3999999976</v>
      </c>
      <c r="M82" s="24"/>
      <c r="N82" s="25"/>
      <c r="O82" s="26"/>
    </row>
    <row r="83" spans="1:15" ht="71.099999999999994" customHeight="1" outlineLevel="1" x14ac:dyDescent="0.3">
      <c r="A83" s="20" t="s">
        <v>378</v>
      </c>
      <c r="B83" s="21" t="s">
        <v>487</v>
      </c>
      <c r="C83" s="21" t="s">
        <v>158</v>
      </c>
      <c r="D83" s="21"/>
      <c r="E83" s="22">
        <v>8310</v>
      </c>
      <c r="F83" s="301">
        <v>20982.29</v>
      </c>
      <c r="G83" s="301"/>
      <c r="H83" s="22">
        <v>3430</v>
      </c>
      <c r="I83" s="302" t="s">
        <v>56</v>
      </c>
      <c r="J83" s="302"/>
      <c r="K83" s="23" t="s">
        <v>57</v>
      </c>
      <c r="L83" s="228">
        <v>4669874.6899999976</v>
      </c>
      <c r="M83" s="24"/>
      <c r="N83" s="25"/>
      <c r="O83" s="26"/>
    </row>
    <row r="84" spans="1:15" ht="83.1" customHeight="1" outlineLevel="1" x14ac:dyDescent="0.3">
      <c r="A84" s="20" t="s">
        <v>378</v>
      </c>
      <c r="B84" s="21" t="s">
        <v>488</v>
      </c>
      <c r="C84" s="21" t="s">
        <v>158</v>
      </c>
      <c r="D84" s="21"/>
      <c r="E84" s="22">
        <v>8310</v>
      </c>
      <c r="F84" s="301">
        <v>156271.37</v>
      </c>
      <c r="G84" s="301"/>
      <c r="H84" s="22">
        <v>3350</v>
      </c>
      <c r="I84" s="302" t="s">
        <v>56</v>
      </c>
      <c r="J84" s="302"/>
      <c r="K84" s="23" t="s">
        <v>57</v>
      </c>
      <c r="L84" s="228">
        <v>4826146.0599999977</v>
      </c>
      <c r="M84" s="24"/>
      <c r="N84" s="25"/>
      <c r="O84" s="26"/>
    </row>
    <row r="85" spans="1:15" ht="83.1" customHeight="1" outlineLevel="1" x14ac:dyDescent="0.3">
      <c r="A85" s="20" t="s">
        <v>378</v>
      </c>
      <c r="B85" s="21" t="s">
        <v>488</v>
      </c>
      <c r="C85" s="21" t="s">
        <v>158</v>
      </c>
      <c r="D85" s="21"/>
      <c r="E85" s="22">
        <v>8310</v>
      </c>
      <c r="F85" s="301">
        <v>92690.37</v>
      </c>
      <c r="G85" s="301"/>
      <c r="H85" s="22">
        <v>3350</v>
      </c>
      <c r="I85" s="302" t="s">
        <v>56</v>
      </c>
      <c r="J85" s="302"/>
      <c r="K85" s="23" t="s">
        <v>57</v>
      </c>
      <c r="L85" s="228">
        <v>4918836.4299999978</v>
      </c>
      <c r="M85" s="24"/>
      <c r="N85" s="25"/>
      <c r="O85" s="26"/>
    </row>
    <row r="86" spans="1:15" ht="83.1" customHeight="1" outlineLevel="1" x14ac:dyDescent="0.3">
      <c r="A86" s="20" t="s">
        <v>378</v>
      </c>
      <c r="B86" s="21" t="s">
        <v>488</v>
      </c>
      <c r="C86" s="21" t="s">
        <v>158</v>
      </c>
      <c r="D86" s="21"/>
      <c r="E86" s="22">
        <v>8310</v>
      </c>
      <c r="F86" s="301">
        <v>82731.899999999994</v>
      </c>
      <c r="G86" s="301"/>
      <c r="H86" s="22">
        <v>3350</v>
      </c>
      <c r="I86" s="302" t="s">
        <v>56</v>
      </c>
      <c r="J86" s="302"/>
      <c r="K86" s="23" t="s">
        <v>57</v>
      </c>
      <c r="L86" s="228">
        <v>5001568.3299999982</v>
      </c>
      <c r="M86" s="24"/>
      <c r="N86" s="25"/>
      <c r="O86" s="26"/>
    </row>
    <row r="87" spans="1:15" ht="83.1" customHeight="1" outlineLevel="1" x14ac:dyDescent="0.3">
      <c r="A87" s="20" t="s">
        <v>378</v>
      </c>
      <c r="B87" s="21" t="s">
        <v>488</v>
      </c>
      <c r="C87" s="21" t="s">
        <v>158</v>
      </c>
      <c r="D87" s="21"/>
      <c r="E87" s="22">
        <v>8310</v>
      </c>
      <c r="F87" s="301">
        <v>58044.76</v>
      </c>
      <c r="G87" s="301"/>
      <c r="H87" s="22">
        <v>3350</v>
      </c>
      <c r="I87" s="302" t="s">
        <v>56</v>
      </c>
      <c r="J87" s="302"/>
      <c r="K87" s="23" t="s">
        <v>57</v>
      </c>
      <c r="L87" s="228">
        <v>5059613.089999998</v>
      </c>
      <c r="M87" s="24"/>
      <c r="N87" s="25"/>
      <c r="O87" s="26"/>
    </row>
    <row r="88" spans="1:15" ht="83.1" customHeight="1" outlineLevel="1" x14ac:dyDescent="0.3">
      <c r="A88" s="20" t="s">
        <v>378</v>
      </c>
      <c r="B88" s="21" t="s">
        <v>488</v>
      </c>
      <c r="C88" s="21" t="s">
        <v>158</v>
      </c>
      <c r="D88" s="21"/>
      <c r="E88" s="22">
        <v>8310</v>
      </c>
      <c r="F88" s="301">
        <v>58665.15</v>
      </c>
      <c r="G88" s="301"/>
      <c r="H88" s="22">
        <v>3350</v>
      </c>
      <c r="I88" s="302" t="s">
        <v>56</v>
      </c>
      <c r="J88" s="302"/>
      <c r="K88" s="23" t="s">
        <v>57</v>
      </c>
      <c r="L88" s="228">
        <v>5118278.2399999984</v>
      </c>
      <c r="M88" s="24"/>
      <c r="N88" s="25"/>
      <c r="O88" s="26"/>
    </row>
    <row r="89" spans="1:15" ht="83.1" customHeight="1" outlineLevel="1" x14ac:dyDescent="0.3">
      <c r="A89" s="20" t="s">
        <v>378</v>
      </c>
      <c r="B89" s="21" t="s">
        <v>488</v>
      </c>
      <c r="C89" s="21" t="s">
        <v>158</v>
      </c>
      <c r="D89" s="21"/>
      <c r="E89" s="22">
        <v>8310</v>
      </c>
      <c r="F89" s="301">
        <v>67411.179999999993</v>
      </c>
      <c r="G89" s="301"/>
      <c r="H89" s="22">
        <v>3350</v>
      </c>
      <c r="I89" s="302" t="s">
        <v>56</v>
      </c>
      <c r="J89" s="302"/>
      <c r="K89" s="23" t="s">
        <v>57</v>
      </c>
      <c r="L89" s="228">
        <v>5185689.4199999981</v>
      </c>
      <c r="M89" s="24"/>
      <c r="N89" s="25"/>
      <c r="O89" s="26"/>
    </row>
    <row r="90" spans="1:15" ht="83.1" customHeight="1" outlineLevel="1" x14ac:dyDescent="0.3">
      <c r="A90" s="20" t="s">
        <v>378</v>
      </c>
      <c r="B90" s="21" t="s">
        <v>488</v>
      </c>
      <c r="C90" s="21" t="s">
        <v>158</v>
      </c>
      <c r="D90" s="21"/>
      <c r="E90" s="22">
        <v>8310</v>
      </c>
      <c r="F90" s="301">
        <v>42665.57</v>
      </c>
      <c r="G90" s="301"/>
      <c r="H90" s="22">
        <v>3350</v>
      </c>
      <c r="I90" s="302" t="s">
        <v>56</v>
      </c>
      <c r="J90" s="302"/>
      <c r="K90" s="23" t="s">
        <v>57</v>
      </c>
      <c r="L90" s="228">
        <v>5228354.9899999984</v>
      </c>
      <c r="M90" s="24"/>
      <c r="N90" s="25"/>
      <c r="O90" s="26"/>
    </row>
    <row r="91" spans="1:15" ht="83.1" customHeight="1" outlineLevel="1" x14ac:dyDescent="0.3">
      <c r="A91" s="20" t="s">
        <v>378</v>
      </c>
      <c r="B91" s="21" t="s">
        <v>488</v>
      </c>
      <c r="C91" s="21" t="s">
        <v>158</v>
      </c>
      <c r="D91" s="21"/>
      <c r="E91" s="22">
        <v>8310</v>
      </c>
      <c r="F91" s="301">
        <v>85030.01</v>
      </c>
      <c r="G91" s="301"/>
      <c r="H91" s="22">
        <v>3350</v>
      </c>
      <c r="I91" s="302" t="s">
        <v>56</v>
      </c>
      <c r="J91" s="302"/>
      <c r="K91" s="23" t="s">
        <v>57</v>
      </c>
      <c r="L91" s="228">
        <v>5313384.9999999981</v>
      </c>
      <c r="M91" s="24"/>
      <c r="N91" s="25"/>
      <c r="O91" s="26"/>
    </row>
    <row r="92" spans="1:15" ht="83.1" customHeight="1" outlineLevel="1" x14ac:dyDescent="0.3">
      <c r="A92" s="20" t="s">
        <v>378</v>
      </c>
      <c r="B92" s="21" t="s">
        <v>488</v>
      </c>
      <c r="C92" s="21" t="s">
        <v>158</v>
      </c>
      <c r="D92" s="21"/>
      <c r="E92" s="22">
        <v>8310</v>
      </c>
      <c r="F92" s="301">
        <v>21332.78</v>
      </c>
      <c r="G92" s="301"/>
      <c r="H92" s="22">
        <v>3350</v>
      </c>
      <c r="I92" s="302" t="s">
        <v>56</v>
      </c>
      <c r="J92" s="302"/>
      <c r="K92" s="23" t="s">
        <v>57</v>
      </c>
      <c r="L92" s="228">
        <v>5334717.7799999984</v>
      </c>
      <c r="M92" s="24"/>
      <c r="N92" s="25"/>
      <c r="O92" s="26"/>
    </row>
    <row r="93" spans="1:15" ht="71.099999999999994" customHeight="1" outlineLevel="1" x14ac:dyDescent="0.3">
      <c r="A93" s="20" t="s">
        <v>384</v>
      </c>
      <c r="B93" s="21" t="s">
        <v>489</v>
      </c>
      <c r="C93" s="21" t="s">
        <v>158</v>
      </c>
      <c r="D93" s="21"/>
      <c r="E93" s="22">
        <v>8310</v>
      </c>
      <c r="F93" s="301">
        <v>201812.42</v>
      </c>
      <c r="G93" s="301"/>
      <c r="H93" s="22">
        <v>3350</v>
      </c>
      <c r="I93" s="302" t="s">
        <v>56</v>
      </c>
      <c r="J93" s="302"/>
      <c r="K93" s="23" t="s">
        <v>57</v>
      </c>
      <c r="L93" s="228">
        <v>5536530.1999999983</v>
      </c>
      <c r="M93" s="24"/>
      <c r="N93" s="25"/>
      <c r="O93" s="26"/>
    </row>
    <row r="94" spans="1:15" ht="71.099999999999994" customHeight="1" outlineLevel="1" x14ac:dyDescent="0.3">
      <c r="A94" s="20" t="s">
        <v>384</v>
      </c>
      <c r="B94" s="21" t="s">
        <v>489</v>
      </c>
      <c r="C94" s="21" t="s">
        <v>158</v>
      </c>
      <c r="D94" s="21"/>
      <c r="E94" s="22">
        <v>8310</v>
      </c>
      <c r="F94" s="301">
        <v>133166.34</v>
      </c>
      <c r="G94" s="301"/>
      <c r="H94" s="22">
        <v>3350</v>
      </c>
      <c r="I94" s="302" t="s">
        <v>56</v>
      </c>
      <c r="J94" s="302"/>
      <c r="K94" s="23" t="s">
        <v>57</v>
      </c>
      <c r="L94" s="228">
        <v>5669696.5399999982</v>
      </c>
      <c r="M94" s="24"/>
      <c r="N94" s="25"/>
      <c r="O94" s="26"/>
    </row>
    <row r="95" spans="1:15" ht="71.099999999999994" customHeight="1" outlineLevel="1" x14ac:dyDescent="0.3">
      <c r="A95" s="20" t="s">
        <v>384</v>
      </c>
      <c r="B95" s="21" t="s">
        <v>489</v>
      </c>
      <c r="C95" s="21" t="s">
        <v>158</v>
      </c>
      <c r="D95" s="21"/>
      <c r="E95" s="22">
        <v>8310</v>
      </c>
      <c r="F95" s="301">
        <v>123648.91</v>
      </c>
      <c r="G95" s="301"/>
      <c r="H95" s="22">
        <v>3350</v>
      </c>
      <c r="I95" s="302" t="s">
        <v>56</v>
      </c>
      <c r="J95" s="302"/>
      <c r="K95" s="23" t="s">
        <v>57</v>
      </c>
      <c r="L95" s="228">
        <v>5793345.4499999983</v>
      </c>
      <c r="M95" s="24"/>
      <c r="N95" s="25"/>
      <c r="O95" s="26"/>
    </row>
    <row r="96" spans="1:15" ht="71.099999999999994" customHeight="1" outlineLevel="1" x14ac:dyDescent="0.3">
      <c r="A96" s="20" t="s">
        <v>384</v>
      </c>
      <c r="B96" s="21" t="s">
        <v>489</v>
      </c>
      <c r="C96" s="21" t="s">
        <v>158</v>
      </c>
      <c r="D96" s="21"/>
      <c r="E96" s="22">
        <v>8310</v>
      </c>
      <c r="F96" s="301">
        <v>114225.16</v>
      </c>
      <c r="G96" s="301"/>
      <c r="H96" s="22">
        <v>3350</v>
      </c>
      <c r="I96" s="302" t="s">
        <v>56</v>
      </c>
      <c r="J96" s="302"/>
      <c r="K96" s="23" t="s">
        <v>57</v>
      </c>
      <c r="L96" s="228">
        <v>5907570.6099999985</v>
      </c>
      <c r="M96" s="24"/>
      <c r="N96" s="25"/>
      <c r="O96" s="26"/>
    </row>
    <row r="97" spans="1:15" ht="71.099999999999994" customHeight="1" outlineLevel="1" x14ac:dyDescent="0.3">
      <c r="A97" s="20" t="s">
        <v>384</v>
      </c>
      <c r="B97" s="21" t="s">
        <v>489</v>
      </c>
      <c r="C97" s="21" t="s">
        <v>158</v>
      </c>
      <c r="D97" s="21"/>
      <c r="E97" s="22">
        <v>8310</v>
      </c>
      <c r="F97" s="301">
        <v>21480.95</v>
      </c>
      <c r="G97" s="301"/>
      <c r="H97" s="22">
        <v>3430</v>
      </c>
      <c r="I97" s="302" t="s">
        <v>56</v>
      </c>
      <c r="J97" s="302"/>
      <c r="K97" s="23" t="s">
        <v>57</v>
      </c>
      <c r="L97" s="228">
        <v>5929051.5599999987</v>
      </c>
      <c r="M97" s="24"/>
      <c r="N97" s="25"/>
      <c r="O97" s="26"/>
    </row>
    <row r="98" spans="1:15" ht="71.099999999999994" customHeight="1" outlineLevel="1" x14ac:dyDescent="0.3">
      <c r="A98" s="20" t="s">
        <v>384</v>
      </c>
      <c r="B98" s="21" t="s">
        <v>489</v>
      </c>
      <c r="C98" s="21" t="s">
        <v>158</v>
      </c>
      <c r="D98" s="21"/>
      <c r="E98" s="22">
        <v>8310</v>
      </c>
      <c r="F98" s="301">
        <v>9208.32</v>
      </c>
      <c r="G98" s="301"/>
      <c r="H98" s="22">
        <v>3430</v>
      </c>
      <c r="I98" s="302" t="s">
        <v>56</v>
      </c>
      <c r="J98" s="302"/>
      <c r="K98" s="23" t="s">
        <v>57</v>
      </c>
      <c r="L98" s="228">
        <v>5938259.879999999</v>
      </c>
      <c r="M98" s="24"/>
      <c r="N98" s="25"/>
      <c r="O98" s="26"/>
    </row>
    <row r="99" spans="1:15" ht="71.099999999999994" customHeight="1" outlineLevel="1" x14ac:dyDescent="0.3">
      <c r="A99" s="20" t="s">
        <v>384</v>
      </c>
      <c r="B99" s="21" t="s">
        <v>489</v>
      </c>
      <c r="C99" s="21" t="s">
        <v>158</v>
      </c>
      <c r="D99" s="21"/>
      <c r="E99" s="22">
        <v>8310</v>
      </c>
      <c r="F99" s="301">
        <v>4452.01</v>
      </c>
      <c r="G99" s="301"/>
      <c r="H99" s="22">
        <v>3430</v>
      </c>
      <c r="I99" s="302" t="s">
        <v>56</v>
      </c>
      <c r="J99" s="302"/>
      <c r="K99" s="23" t="s">
        <v>57</v>
      </c>
      <c r="L99" s="228">
        <v>5942711.8899999987</v>
      </c>
      <c r="M99" s="24"/>
      <c r="N99" s="25"/>
      <c r="O99" s="26"/>
    </row>
    <row r="100" spans="1:15" ht="71.099999999999994" customHeight="1" outlineLevel="1" x14ac:dyDescent="0.3">
      <c r="A100" s="20" t="s">
        <v>384</v>
      </c>
      <c r="B100" s="21" t="s">
        <v>489</v>
      </c>
      <c r="C100" s="21" t="s">
        <v>158</v>
      </c>
      <c r="D100" s="21"/>
      <c r="E100" s="22">
        <v>8310</v>
      </c>
      <c r="F100" s="301">
        <v>4452.01</v>
      </c>
      <c r="G100" s="301"/>
      <c r="H100" s="22">
        <v>3430</v>
      </c>
      <c r="I100" s="302" t="s">
        <v>56</v>
      </c>
      <c r="J100" s="302"/>
      <c r="K100" s="23" t="s">
        <v>57</v>
      </c>
      <c r="L100" s="228">
        <v>5947163.8999999985</v>
      </c>
      <c r="M100" s="24"/>
      <c r="N100" s="25"/>
      <c r="O100" s="26"/>
    </row>
    <row r="101" spans="1:15" ht="71.099999999999994" customHeight="1" outlineLevel="1" x14ac:dyDescent="0.3">
      <c r="A101" s="20" t="s">
        <v>384</v>
      </c>
      <c r="B101" s="21" t="s">
        <v>489</v>
      </c>
      <c r="C101" s="21" t="s">
        <v>158</v>
      </c>
      <c r="D101" s="21"/>
      <c r="E101" s="22">
        <v>8310</v>
      </c>
      <c r="F101" s="301">
        <v>38561.17</v>
      </c>
      <c r="G101" s="301"/>
      <c r="H101" s="22">
        <v>3430</v>
      </c>
      <c r="I101" s="302" t="s">
        <v>56</v>
      </c>
      <c r="J101" s="302"/>
      <c r="K101" s="23" t="s">
        <v>57</v>
      </c>
      <c r="L101" s="228">
        <v>5985725.0699999984</v>
      </c>
      <c r="M101" s="24"/>
      <c r="N101" s="25"/>
      <c r="O101" s="26"/>
    </row>
    <row r="102" spans="1:15" ht="71.099999999999994" customHeight="1" outlineLevel="1" x14ac:dyDescent="0.3">
      <c r="A102" s="20" t="s">
        <v>384</v>
      </c>
      <c r="B102" s="21" t="s">
        <v>489</v>
      </c>
      <c r="C102" s="21" t="s">
        <v>158</v>
      </c>
      <c r="D102" s="21"/>
      <c r="E102" s="22">
        <v>8310</v>
      </c>
      <c r="F102" s="301">
        <v>26114.65</v>
      </c>
      <c r="G102" s="301"/>
      <c r="H102" s="22">
        <v>3430</v>
      </c>
      <c r="I102" s="302" t="s">
        <v>56</v>
      </c>
      <c r="J102" s="302"/>
      <c r="K102" s="23" t="s">
        <v>57</v>
      </c>
      <c r="L102" s="228">
        <v>6011839.7199999988</v>
      </c>
      <c r="M102" s="24"/>
      <c r="N102" s="25"/>
      <c r="O102" s="26"/>
    </row>
    <row r="103" spans="1:15" ht="71.099999999999994" customHeight="1" outlineLevel="1" x14ac:dyDescent="0.3">
      <c r="A103" s="20" t="s">
        <v>384</v>
      </c>
      <c r="B103" s="21" t="s">
        <v>489</v>
      </c>
      <c r="C103" s="21" t="s">
        <v>158</v>
      </c>
      <c r="D103" s="21"/>
      <c r="E103" s="22">
        <v>8310</v>
      </c>
      <c r="F103" s="301">
        <v>33923.86</v>
      </c>
      <c r="G103" s="301"/>
      <c r="H103" s="22">
        <v>3430</v>
      </c>
      <c r="I103" s="302" t="s">
        <v>56</v>
      </c>
      <c r="J103" s="302"/>
      <c r="K103" s="23" t="s">
        <v>57</v>
      </c>
      <c r="L103" s="228">
        <v>6045763.5799999991</v>
      </c>
      <c r="M103" s="24"/>
      <c r="N103" s="25"/>
      <c r="O103" s="26"/>
    </row>
    <row r="104" spans="1:15" ht="71.099999999999994" customHeight="1" outlineLevel="1" x14ac:dyDescent="0.3">
      <c r="A104" s="20" t="s">
        <v>384</v>
      </c>
      <c r="B104" s="21" t="s">
        <v>489</v>
      </c>
      <c r="C104" s="21" t="s">
        <v>158</v>
      </c>
      <c r="D104" s="21"/>
      <c r="E104" s="22">
        <v>8310</v>
      </c>
      <c r="F104" s="301">
        <v>40253.82</v>
      </c>
      <c r="G104" s="301"/>
      <c r="H104" s="22">
        <v>3430</v>
      </c>
      <c r="I104" s="302" t="s">
        <v>56</v>
      </c>
      <c r="J104" s="302"/>
      <c r="K104" s="23" t="s">
        <v>57</v>
      </c>
      <c r="L104" s="228">
        <v>6086017.3999999994</v>
      </c>
      <c r="M104" s="24"/>
      <c r="N104" s="25"/>
      <c r="O104" s="26"/>
    </row>
    <row r="105" spans="1:15" ht="83.1" customHeight="1" outlineLevel="1" x14ac:dyDescent="0.3">
      <c r="A105" s="20" t="s">
        <v>384</v>
      </c>
      <c r="B105" s="21" t="s">
        <v>490</v>
      </c>
      <c r="C105" s="21" t="s">
        <v>158</v>
      </c>
      <c r="D105" s="21"/>
      <c r="E105" s="22">
        <v>8310</v>
      </c>
      <c r="F105" s="301">
        <v>116266.65</v>
      </c>
      <c r="G105" s="301"/>
      <c r="H105" s="22">
        <v>3350</v>
      </c>
      <c r="I105" s="302" t="s">
        <v>56</v>
      </c>
      <c r="J105" s="302"/>
      <c r="K105" s="23" t="s">
        <v>57</v>
      </c>
      <c r="L105" s="228">
        <v>6202284.0499999998</v>
      </c>
      <c r="M105" s="24"/>
      <c r="N105" s="25"/>
      <c r="O105" s="26"/>
    </row>
    <row r="106" spans="1:15" ht="83.1" customHeight="1" outlineLevel="1" x14ac:dyDescent="0.3">
      <c r="A106" s="20" t="s">
        <v>384</v>
      </c>
      <c r="B106" s="21" t="s">
        <v>490</v>
      </c>
      <c r="C106" s="21" t="s">
        <v>158</v>
      </c>
      <c r="D106" s="21"/>
      <c r="E106" s="22">
        <v>8310</v>
      </c>
      <c r="F106" s="301">
        <v>139519.98000000001</v>
      </c>
      <c r="G106" s="301"/>
      <c r="H106" s="22">
        <v>3350</v>
      </c>
      <c r="I106" s="302" t="s">
        <v>56</v>
      </c>
      <c r="J106" s="302"/>
      <c r="K106" s="23" t="s">
        <v>57</v>
      </c>
      <c r="L106" s="228">
        <v>6341804.0300000003</v>
      </c>
      <c r="M106" s="24"/>
      <c r="N106" s="25"/>
      <c r="O106" s="26"/>
    </row>
    <row r="107" spans="1:15" ht="83.1" customHeight="1" outlineLevel="1" x14ac:dyDescent="0.3">
      <c r="A107" s="20" t="s">
        <v>384</v>
      </c>
      <c r="B107" s="21" t="s">
        <v>490</v>
      </c>
      <c r="C107" s="21" t="s">
        <v>158</v>
      </c>
      <c r="D107" s="21"/>
      <c r="E107" s="22">
        <v>8310</v>
      </c>
      <c r="F107" s="301">
        <v>89137.76</v>
      </c>
      <c r="G107" s="301"/>
      <c r="H107" s="22">
        <v>3350</v>
      </c>
      <c r="I107" s="302" t="s">
        <v>56</v>
      </c>
      <c r="J107" s="302"/>
      <c r="K107" s="23" t="s">
        <v>57</v>
      </c>
      <c r="L107" s="228">
        <v>6430941.79</v>
      </c>
      <c r="M107" s="24"/>
      <c r="N107" s="25"/>
      <c r="O107" s="26"/>
    </row>
    <row r="108" spans="1:15" ht="83.1" customHeight="1" outlineLevel="1" x14ac:dyDescent="0.3">
      <c r="A108" s="20" t="s">
        <v>384</v>
      </c>
      <c r="B108" s="21" t="s">
        <v>490</v>
      </c>
      <c r="C108" s="21" t="s">
        <v>158</v>
      </c>
      <c r="D108" s="21"/>
      <c r="E108" s="22">
        <v>8310</v>
      </c>
      <c r="F108" s="301">
        <v>29791.79</v>
      </c>
      <c r="G108" s="301"/>
      <c r="H108" s="22">
        <v>3350</v>
      </c>
      <c r="I108" s="302" t="s">
        <v>56</v>
      </c>
      <c r="J108" s="302"/>
      <c r="K108" s="23" t="s">
        <v>57</v>
      </c>
      <c r="L108" s="228">
        <v>6460733.5800000001</v>
      </c>
      <c r="M108" s="24"/>
      <c r="N108" s="25"/>
      <c r="O108" s="26"/>
    </row>
    <row r="109" spans="1:15" ht="83.1" customHeight="1" outlineLevel="1" x14ac:dyDescent="0.3">
      <c r="A109" s="20" t="s">
        <v>384</v>
      </c>
      <c r="B109" s="21" t="s">
        <v>490</v>
      </c>
      <c r="C109" s="21" t="s">
        <v>158</v>
      </c>
      <c r="D109" s="21"/>
      <c r="E109" s="22">
        <v>8310</v>
      </c>
      <c r="F109" s="301">
        <v>130187.57</v>
      </c>
      <c r="G109" s="301"/>
      <c r="H109" s="22">
        <v>3350</v>
      </c>
      <c r="I109" s="302" t="s">
        <v>56</v>
      </c>
      <c r="J109" s="302"/>
      <c r="K109" s="23" t="s">
        <v>57</v>
      </c>
      <c r="L109" s="228">
        <v>6590921.1500000004</v>
      </c>
      <c r="M109" s="24"/>
      <c r="N109" s="25"/>
      <c r="O109" s="26"/>
    </row>
    <row r="110" spans="1:15" ht="83.1" customHeight="1" outlineLevel="1" x14ac:dyDescent="0.3">
      <c r="A110" s="20" t="s">
        <v>384</v>
      </c>
      <c r="B110" s="21" t="s">
        <v>490</v>
      </c>
      <c r="C110" s="21" t="s">
        <v>158</v>
      </c>
      <c r="D110" s="21"/>
      <c r="E110" s="22">
        <v>8310</v>
      </c>
      <c r="F110" s="301">
        <v>55807.99</v>
      </c>
      <c r="G110" s="301"/>
      <c r="H110" s="22">
        <v>3350</v>
      </c>
      <c r="I110" s="302" t="s">
        <v>56</v>
      </c>
      <c r="J110" s="302"/>
      <c r="K110" s="23" t="s">
        <v>57</v>
      </c>
      <c r="L110" s="228">
        <v>6646729.1400000006</v>
      </c>
      <c r="M110" s="24"/>
      <c r="N110" s="25"/>
      <c r="O110" s="26"/>
    </row>
    <row r="111" spans="1:15" ht="83.1" customHeight="1" outlineLevel="1" x14ac:dyDescent="0.3">
      <c r="A111" s="20" t="s">
        <v>384</v>
      </c>
      <c r="B111" s="21" t="s">
        <v>490</v>
      </c>
      <c r="C111" s="21" t="s">
        <v>158</v>
      </c>
      <c r="D111" s="21"/>
      <c r="E111" s="22">
        <v>8310</v>
      </c>
      <c r="F111" s="301">
        <v>7219.12</v>
      </c>
      <c r="G111" s="301"/>
      <c r="H111" s="22">
        <v>3350</v>
      </c>
      <c r="I111" s="302" t="s">
        <v>56</v>
      </c>
      <c r="J111" s="302"/>
      <c r="K111" s="23" t="s">
        <v>57</v>
      </c>
      <c r="L111" s="228">
        <v>6653948.2600000007</v>
      </c>
      <c r="M111" s="24"/>
      <c r="N111" s="25"/>
      <c r="O111" s="26"/>
    </row>
    <row r="112" spans="1:15" ht="71.099999999999994" customHeight="1" outlineLevel="1" x14ac:dyDescent="0.3">
      <c r="A112" s="20" t="s">
        <v>385</v>
      </c>
      <c r="B112" s="21" t="s">
        <v>491</v>
      </c>
      <c r="C112" s="21" t="s">
        <v>158</v>
      </c>
      <c r="D112" s="21"/>
      <c r="E112" s="22">
        <v>8310</v>
      </c>
      <c r="F112" s="301">
        <v>5534.71</v>
      </c>
      <c r="G112" s="301"/>
      <c r="H112" s="22">
        <v>3350</v>
      </c>
      <c r="I112" s="302" t="s">
        <v>56</v>
      </c>
      <c r="J112" s="302"/>
      <c r="K112" s="23" t="s">
        <v>57</v>
      </c>
      <c r="L112" s="228">
        <v>6659482.9700000007</v>
      </c>
      <c r="M112" s="24"/>
      <c r="N112" s="25"/>
      <c r="O112" s="26"/>
    </row>
    <row r="113" spans="1:15" ht="71.099999999999994" customHeight="1" outlineLevel="1" x14ac:dyDescent="0.3">
      <c r="A113" s="20" t="s">
        <v>385</v>
      </c>
      <c r="B113" s="21" t="s">
        <v>491</v>
      </c>
      <c r="C113" s="21" t="s">
        <v>158</v>
      </c>
      <c r="D113" s="21"/>
      <c r="E113" s="22">
        <v>8310</v>
      </c>
      <c r="F113" s="301">
        <v>89200.39</v>
      </c>
      <c r="G113" s="301"/>
      <c r="H113" s="22">
        <v>3350</v>
      </c>
      <c r="I113" s="302" t="s">
        <v>56</v>
      </c>
      <c r="J113" s="302"/>
      <c r="K113" s="23" t="s">
        <v>57</v>
      </c>
      <c r="L113" s="228">
        <v>6748683.3600000003</v>
      </c>
      <c r="M113" s="24"/>
      <c r="N113" s="25"/>
      <c r="O113" s="26"/>
    </row>
    <row r="114" spans="1:15" ht="71.099999999999994" customHeight="1" outlineLevel="1" x14ac:dyDescent="0.3">
      <c r="A114" s="20" t="s">
        <v>385</v>
      </c>
      <c r="B114" s="21" t="s">
        <v>491</v>
      </c>
      <c r="C114" s="21" t="s">
        <v>158</v>
      </c>
      <c r="D114" s="21"/>
      <c r="E114" s="22">
        <v>8310</v>
      </c>
      <c r="F114" s="301">
        <v>101342.34</v>
      </c>
      <c r="G114" s="301"/>
      <c r="H114" s="22">
        <v>3350</v>
      </c>
      <c r="I114" s="302" t="s">
        <v>56</v>
      </c>
      <c r="J114" s="302"/>
      <c r="K114" s="23" t="s">
        <v>57</v>
      </c>
      <c r="L114" s="228">
        <v>6850025.7000000002</v>
      </c>
      <c r="M114" s="24"/>
      <c r="N114" s="25"/>
      <c r="O114" s="26"/>
    </row>
    <row r="115" spans="1:15" ht="71.099999999999994" customHeight="1" outlineLevel="1" x14ac:dyDescent="0.3">
      <c r="A115" s="20" t="s">
        <v>385</v>
      </c>
      <c r="B115" s="21" t="s">
        <v>491</v>
      </c>
      <c r="C115" s="21" t="s">
        <v>158</v>
      </c>
      <c r="D115" s="21"/>
      <c r="E115" s="22">
        <v>8310</v>
      </c>
      <c r="F115" s="301">
        <v>20811.46</v>
      </c>
      <c r="G115" s="301"/>
      <c r="H115" s="22">
        <v>3430</v>
      </c>
      <c r="I115" s="302" t="s">
        <v>56</v>
      </c>
      <c r="J115" s="302"/>
      <c r="K115" s="23" t="s">
        <v>57</v>
      </c>
      <c r="L115" s="228">
        <v>6870837.1600000001</v>
      </c>
      <c r="M115" s="24"/>
      <c r="N115" s="25"/>
      <c r="O115" s="26"/>
    </row>
    <row r="116" spans="1:15" ht="71.099999999999994" customHeight="1" outlineLevel="1" x14ac:dyDescent="0.3">
      <c r="A116" s="20" t="s">
        <v>385</v>
      </c>
      <c r="B116" s="21" t="s">
        <v>491</v>
      </c>
      <c r="C116" s="21" t="s">
        <v>158</v>
      </c>
      <c r="D116" s="21"/>
      <c r="E116" s="22">
        <v>8310</v>
      </c>
      <c r="F116" s="301">
        <v>14913.02</v>
      </c>
      <c r="G116" s="301"/>
      <c r="H116" s="22">
        <v>3430</v>
      </c>
      <c r="I116" s="302" t="s">
        <v>56</v>
      </c>
      <c r="J116" s="302"/>
      <c r="K116" s="23" t="s">
        <v>57</v>
      </c>
      <c r="L116" s="228">
        <v>6885750.1799999997</v>
      </c>
      <c r="M116" s="24"/>
      <c r="N116" s="25"/>
      <c r="O116" s="26"/>
    </row>
    <row r="117" spans="1:15" ht="71.099999999999994" customHeight="1" outlineLevel="1" x14ac:dyDescent="0.3">
      <c r="A117" s="20" t="s">
        <v>385</v>
      </c>
      <c r="B117" s="21" t="s">
        <v>491</v>
      </c>
      <c r="C117" s="21" t="s">
        <v>158</v>
      </c>
      <c r="D117" s="21"/>
      <c r="E117" s="22">
        <v>8310</v>
      </c>
      <c r="F117" s="301">
        <v>13243.65</v>
      </c>
      <c r="G117" s="301"/>
      <c r="H117" s="22">
        <v>3430</v>
      </c>
      <c r="I117" s="302" t="s">
        <v>56</v>
      </c>
      <c r="J117" s="302"/>
      <c r="K117" s="23" t="s">
        <v>57</v>
      </c>
      <c r="L117" s="228">
        <v>6898993.8300000001</v>
      </c>
      <c r="M117" s="24"/>
      <c r="N117" s="25"/>
      <c r="O117" s="26"/>
    </row>
    <row r="118" spans="1:15" ht="71.099999999999994" customHeight="1" outlineLevel="1" x14ac:dyDescent="0.3">
      <c r="A118" s="20" t="s">
        <v>385</v>
      </c>
      <c r="B118" s="21" t="s">
        <v>491</v>
      </c>
      <c r="C118" s="21" t="s">
        <v>158</v>
      </c>
      <c r="D118" s="21"/>
      <c r="E118" s="22">
        <v>8310</v>
      </c>
      <c r="F118" s="301">
        <v>32962.949999999997</v>
      </c>
      <c r="G118" s="301"/>
      <c r="H118" s="22">
        <v>3430</v>
      </c>
      <c r="I118" s="302" t="s">
        <v>56</v>
      </c>
      <c r="J118" s="302"/>
      <c r="K118" s="23" t="s">
        <v>57</v>
      </c>
      <c r="L118" s="228">
        <v>6931956.7800000003</v>
      </c>
      <c r="M118" s="24"/>
      <c r="N118" s="25"/>
      <c r="O118" s="26"/>
    </row>
    <row r="119" spans="1:15" ht="71.099999999999994" customHeight="1" outlineLevel="1" x14ac:dyDescent="0.3">
      <c r="A119" s="20" t="s">
        <v>385</v>
      </c>
      <c r="B119" s="21" t="s">
        <v>491</v>
      </c>
      <c r="C119" s="21" t="s">
        <v>158</v>
      </c>
      <c r="D119" s="21"/>
      <c r="E119" s="22">
        <v>8310</v>
      </c>
      <c r="F119" s="301">
        <v>13353.09</v>
      </c>
      <c r="G119" s="301"/>
      <c r="H119" s="22">
        <v>3430</v>
      </c>
      <c r="I119" s="302" t="s">
        <v>56</v>
      </c>
      <c r="J119" s="302"/>
      <c r="K119" s="23" t="s">
        <v>57</v>
      </c>
      <c r="L119" s="228">
        <v>6945309.8700000001</v>
      </c>
      <c r="M119" s="24"/>
      <c r="N119" s="25"/>
      <c r="O119" s="26"/>
    </row>
    <row r="120" spans="1:15" ht="71.099999999999994" customHeight="1" outlineLevel="1" x14ac:dyDescent="0.3">
      <c r="A120" s="20" t="s">
        <v>385</v>
      </c>
      <c r="B120" s="21" t="s">
        <v>492</v>
      </c>
      <c r="C120" s="21" t="s">
        <v>158</v>
      </c>
      <c r="D120" s="21"/>
      <c r="E120" s="22">
        <v>8310</v>
      </c>
      <c r="F120" s="301">
        <v>212816.11</v>
      </c>
      <c r="G120" s="301"/>
      <c r="H120" s="22">
        <v>3350</v>
      </c>
      <c r="I120" s="302" t="s">
        <v>56</v>
      </c>
      <c r="J120" s="302"/>
      <c r="K120" s="23" t="s">
        <v>57</v>
      </c>
      <c r="L120" s="228">
        <v>7158125.9800000004</v>
      </c>
      <c r="M120" s="24"/>
      <c r="N120" s="25"/>
      <c r="O120" s="26"/>
    </row>
    <row r="121" spans="1:15" ht="71.099999999999994" customHeight="1" outlineLevel="1" x14ac:dyDescent="0.3">
      <c r="A121" s="20" t="s">
        <v>385</v>
      </c>
      <c r="B121" s="21" t="s">
        <v>492</v>
      </c>
      <c r="C121" s="21" t="s">
        <v>158</v>
      </c>
      <c r="D121" s="21"/>
      <c r="E121" s="22">
        <v>8310</v>
      </c>
      <c r="F121" s="301">
        <v>37958.6</v>
      </c>
      <c r="G121" s="301"/>
      <c r="H121" s="22">
        <v>3430</v>
      </c>
      <c r="I121" s="302" t="s">
        <v>56</v>
      </c>
      <c r="J121" s="302"/>
      <c r="K121" s="23" t="s">
        <v>57</v>
      </c>
      <c r="L121" s="228">
        <v>7196084.5800000001</v>
      </c>
      <c r="M121" s="24"/>
      <c r="N121" s="25"/>
      <c r="O121" s="26"/>
    </row>
    <row r="122" spans="1:15" ht="83.1" customHeight="1" outlineLevel="1" x14ac:dyDescent="0.3">
      <c r="A122" s="20" t="s">
        <v>385</v>
      </c>
      <c r="B122" s="21" t="s">
        <v>493</v>
      </c>
      <c r="C122" s="21" t="s">
        <v>158</v>
      </c>
      <c r="D122" s="21"/>
      <c r="E122" s="22">
        <v>8310</v>
      </c>
      <c r="F122" s="301">
        <v>12400.77</v>
      </c>
      <c r="G122" s="301"/>
      <c r="H122" s="22">
        <v>3350</v>
      </c>
      <c r="I122" s="302" t="s">
        <v>56</v>
      </c>
      <c r="J122" s="302"/>
      <c r="K122" s="23" t="s">
        <v>57</v>
      </c>
      <c r="L122" s="228">
        <v>7208485.3499999996</v>
      </c>
      <c r="M122" s="24"/>
      <c r="N122" s="25"/>
      <c r="O122" s="26"/>
    </row>
    <row r="123" spans="1:15" ht="83.1" customHeight="1" outlineLevel="1" x14ac:dyDescent="0.3">
      <c r="A123" s="20" t="s">
        <v>385</v>
      </c>
      <c r="B123" s="21" t="s">
        <v>493</v>
      </c>
      <c r="C123" s="21" t="s">
        <v>158</v>
      </c>
      <c r="D123" s="21"/>
      <c r="E123" s="22">
        <v>8310</v>
      </c>
      <c r="F123" s="301">
        <v>130208.07</v>
      </c>
      <c r="G123" s="301"/>
      <c r="H123" s="22">
        <v>3350</v>
      </c>
      <c r="I123" s="302" t="s">
        <v>56</v>
      </c>
      <c r="J123" s="302"/>
      <c r="K123" s="23" t="s">
        <v>57</v>
      </c>
      <c r="L123" s="228">
        <v>7338693.4199999999</v>
      </c>
      <c r="M123" s="24"/>
      <c r="N123" s="25"/>
      <c r="O123" s="26"/>
    </row>
    <row r="124" spans="1:15" ht="83.1" customHeight="1" outlineLevel="1" x14ac:dyDescent="0.3">
      <c r="A124" s="20" t="s">
        <v>385</v>
      </c>
      <c r="B124" s="21" t="s">
        <v>493</v>
      </c>
      <c r="C124" s="21" t="s">
        <v>158</v>
      </c>
      <c r="D124" s="21"/>
      <c r="E124" s="22">
        <v>8310</v>
      </c>
      <c r="F124" s="301">
        <v>27236</v>
      </c>
      <c r="G124" s="301"/>
      <c r="H124" s="22">
        <v>3350</v>
      </c>
      <c r="I124" s="302" t="s">
        <v>56</v>
      </c>
      <c r="J124" s="302"/>
      <c r="K124" s="23" t="s">
        <v>57</v>
      </c>
      <c r="L124" s="228">
        <v>7365929.4199999999</v>
      </c>
      <c r="M124" s="24"/>
      <c r="N124" s="25"/>
      <c r="O124" s="26"/>
    </row>
    <row r="125" spans="1:15" ht="83.1" customHeight="1" outlineLevel="1" x14ac:dyDescent="0.3">
      <c r="A125" s="20" t="s">
        <v>385</v>
      </c>
      <c r="B125" s="21" t="s">
        <v>493</v>
      </c>
      <c r="C125" s="21" t="s">
        <v>158</v>
      </c>
      <c r="D125" s="21"/>
      <c r="E125" s="22">
        <v>8310</v>
      </c>
      <c r="F125" s="301">
        <v>126130.04</v>
      </c>
      <c r="G125" s="301"/>
      <c r="H125" s="22">
        <v>3350</v>
      </c>
      <c r="I125" s="302" t="s">
        <v>56</v>
      </c>
      <c r="J125" s="302"/>
      <c r="K125" s="23" t="s">
        <v>57</v>
      </c>
      <c r="L125" s="228">
        <v>7492059.46</v>
      </c>
      <c r="M125" s="24"/>
      <c r="N125" s="25"/>
      <c r="O125" s="26"/>
    </row>
    <row r="126" spans="1:15" ht="83.1" customHeight="1" outlineLevel="1" x14ac:dyDescent="0.3">
      <c r="A126" s="20" t="s">
        <v>385</v>
      </c>
      <c r="B126" s="21" t="s">
        <v>493</v>
      </c>
      <c r="C126" s="21" t="s">
        <v>158</v>
      </c>
      <c r="D126" s="21"/>
      <c r="E126" s="22">
        <v>8310</v>
      </c>
      <c r="F126" s="301">
        <v>80264.570000000007</v>
      </c>
      <c r="G126" s="301"/>
      <c r="H126" s="22">
        <v>3350</v>
      </c>
      <c r="I126" s="302" t="s">
        <v>56</v>
      </c>
      <c r="J126" s="302"/>
      <c r="K126" s="23" t="s">
        <v>57</v>
      </c>
      <c r="L126" s="228">
        <v>7572324.0300000003</v>
      </c>
      <c r="M126" s="24"/>
      <c r="N126" s="25"/>
      <c r="O126" s="26"/>
    </row>
    <row r="127" spans="1:15" ht="83.1" customHeight="1" outlineLevel="1" x14ac:dyDescent="0.3">
      <c r="A127" s="20" t="s">
        <v>385</v>
      </c>
      <c r="B127" s="21" t="s">
        <v>493</v>
      </c>
      <c r="C127" s="21" t="s">
        <v>158</v>
      </c>
      <c r="D127" s="21"/>
      <c r="E127" s="22">
        <v>8310</v>
      </c>
      <c r="F127" s="301">
        <v>90381.95</v>
      </c>
      <c r="G127" s="301"/>
      <c r="H127" s="22">
        <v>3350</v>
      </c>
      <c r="I127" s="302" t="s">
        <v>56</v>
      </c>
      <c r="J127" s="302"/>
      <c r="K127" s="23" t="s">
        <v>57</v>
      </c>
      <c r="L127" s="228">
        <v>7662705.9800000004</v>
      </c>
      <c r="M127" s="24"/>
      <c r="N127" s="25"/>
      <c r="O127" s="26"/>
    </row>
    <row r="128" spans="1:15" ht="71.099999999999994" customHeight="1" outlineLevel="1" x14ac:dyDescent="0.3">
      <c r="A128" s="20" t="s">
        <v>391</v>
      </c>
      <c r="B128" s="21" t="s">
        <v>494</v>
      </c>
      <c r="C128" s="21" t="s">
        <v>158</v>
      </c>
      <c r="D128" s="21"/>
      <c r="E128" s="22">
        <v>8310</v>
      </c>
      <c r="F128" s="301">
        <v>83438.5</v>
      </c>
      <c r="G128" s="301"/>
      <c r="H128" s="22">
        <v>3350</v>
      </c>
      <c r="I128" s="302" t="s">
        <v>56</v>
      </c>
      <c r="J128" s="302"/>
      <c r="K128" s="23" t="s">
        <v>57</v>
      </c>
      <c r="L128" s="228">
        <v>7746144.4800000004</v>
      </c>
      <c r="M128" s="24"/>
      <c r="N128" s="25"/>
      <c r="O128" s="26"/>
    </row>
    <row r="129" spans="1:15" ht="71.099999999999994" customHeight="1" outlineLevel="1" x14ac:dyDescent="0.3">
      <c r="A129" s="20" t="s">
        <v>391</v>
      </c>
      <c r="B129" s="21" t="s">
        <v>494</v>
      </c>
      <c r="C129" s="21" t="s">
        <v>158</v>
      </c>
      <c r="D129" s="21"/>
      <c r="E129" s="22">
        <v>8310</v>
      </c>
      <c r="F129" s="301">
        <v>105266.42</v>
      </c>
      <c r="G129" s="301"/>
      <c r="H129" s="22">
        <v>3350</v>
      </c>
      <c r="I129" s="302" t="s">
        <v>56</v>
      </c>
      <c r="J129" s="302"/>
      <c r="K129" s="23" t="s">
        <v>57</v>
      </c>
      <c r="L129" s="228">
        <v>7851410.9000000004</v>
      </c>
      <c r="M129" s="24"/>
      <c r="N129" s="25"/>
      <c r="O129" s="26"/>
    </row>
    <row r="130" spans="1:15" ht="71.099999999999994" customHeight="1" outlineLevel="1" x14ac:dyDescent="0.3">
      <c r="A130" s="20" t="s">
        <v>391</v>
      </c>
      <c r="B130" s="21" t="s">
        <v>494</v>
      </c>
      <c r="C130" s="21" t="s">
        <v>158</v>
      </c>
      <c r="D130" s="21"/>
      <c r="E130" s="22">
        <v>8310</v>
      </c>
      <c r="F130" s="301">
        <v>44047.67</v>
      </c>
      <c r="G130" s="301"/>
      <c r="H130" s="22">
        <v>3350</v>
      </c>
      <c r="I130" s="302" t="s">
        <v>56</v>
      </c>
      <c r="J130" s="302"/>
      <c r="K130" s="23" t="s">
        <v>57</v>
      </c>
      <c r="L130" s="228">
        <v>7895458.5700000003</v>
      </c>
      <c r="M130" s="24"/>
      <c r="N130" s="25"/>
      <c r="O130" s="26"/>
    </row>
    <row r="131" spans="1:15" ht="71.099999999999994" customHeight="1" outlineLevel="1" x14ac:dyDescent="0.3">
      <c r="A131" s="20" t="s">
        <v>391</v>
      </c>
      <c r="B131" s="21" t="s">
        <v>494</v>
      </c>
      <c r="C131" s="21" t="s">
        <v>158</v>
      </c>
      <c r="D131" s="21"/>
      <c r="E131" s="22">
        <v>8310</v>
      </c>
      <c r="F131" s="301">
        <v>10692.84</v>
      </c>
      <c r="G131" s="301"/>
      <c r="H131" s="22">
        <v>3430</v>
      </c>
      <c r="I131" s="302" t="s">
        <v>56</v>
      </c>
      <c r="J131" s="302"/>
      <c r="K131" s="23" t="s">
        <v>57</v>
      </c>
      <c r="L131" s="228">
        <v>7906151.4100000001</v>
      </c>
      <c r="M131" s="24"/>
      <c r="N131" s="25"/>
      <c r="O131" s="26"/>
    </row>
    <row r="132" spans="1:15" ht="71.099999999999994" customHeight="1" outlineLevel="1" x14ac:dyDescent="0.3">
      <c r="A132" s="20" t="s">
        <v>391</v>
      </c>
      <c r="B132" s="21" t="s">
        <v>494</v>
      </c>
      <c r="C132" s="21" t="s">
        <v>158</v>
      </c>
      <c r="D132" s="21"/>
      <c r="E132" s="22">
        <v>8310</v>
      </c>
      <c r="F132" s="301">
        <v>11141.82</v>
      </c>
      <c r="G132" s="301"/>
      <c r="H132" s="22">
        <v>3430</v>
      </c>
      <c r="I132" s="302" t="s">
        <v>56</v>
      </c>
      <c r="J132" s="302"/>
      <c r="K132" s="23" t="s">
        <v>57</v>
      </c>
      <c r="L132" s="228">
        <v>7917293.2300000004</v>
      </c>
      <c r="M132" s="24"/>
      <c r="N132" s="25"/>
      <c r="O132" s="26"/>
    </row>
    <row r="133" spans="1:15" ht="71.099999999999994" customHeight="1" outlineLevel="1" x14ac:dyDescent="0.3">
      <c r="A133" s="20" t="s">
        <v>391</v>
      </c>
      <c r="B133" s="21" t="s">
        <v>494</v>
      </c>
      <c r="C133" s="21" t="s">
        <v>158</v>
      </c>
      <c r="D133" s="21"/>
      <c r="E133" s="22">
        <v>8310</v>
      </c>
      <c r="F133" s="301">
        <v>22773.39</v>
      </c>
      <c r="G133" s="301"/>
      <c r="H133" s="22">
        <v>3430</v>
      </c>
      <c r="I133" s="302" t="s">
        <v>56</v>
      </c>
      <c r="J133" s="302"/>
      <c r="K133" s="23" t="s">
        <v>57</v>
      </c>
      <c r="L133" s="228">
        <v>7940066.6200000001</v>
      </c>
      <c r="M133" s="24"/>
      <c r="N133" s="25"/>
      <c r="O133" s="26"/>
    </row>
    <row r="134" spans="1:15" ht="71.099999999999994" customHeight="1" outlineLevel="1" x14ac:dyDescent="0.3">
      <c r="A134" s="20" t="s">
        <v>391</v>
      </c>
      <c r="B134" s="21" t="s">
        <v>494</v>
      </c>
      <c r="C134" s="21" t="s">
        <v>158</v>
      </c>
      <c r="D134" s="21"/>
      <c r="E134" s="22">
        <v>8310</v>
      </c>
      <c r="F134" s="301">
        <v>41241.279999999999</v>
      </c>
      <c r="G134" s="301"/>
      <c r="H134" s="22">
        <v>3430</v>
      </c>
      <c r="I134" s="302" t="s">
        <v>56</v>
      </c>
      <c r="J134" s="302"/>
      <c r="K134" s="23" t="s">
        <v>57</v>
      </c>
      <c r="L134" s="228">
        <v>7981307.9000000004</v>
      </c>
      <c r="M134" s="24"/>
      <c r="N134" s="25"/>
      <c r="O134" s="26"/>
    </row>
    <row r="135" spans="1:15" ht="71.099999999999994" customHeight="1" outlineLevel="1" x14ac:dyDescent="0.3">
      <c r="A135" s="20" t="s">
        <v>391</v>
      </c>
      <c r="B135" s="21" t="s">
        <v>494</v>
      </c>
      <c r="C135" s="21" t="s">
        <v>158</v>
      </c>
      <c r="D135" s="21"/>
      <c r="E135" s="22">
        <v>8310</v>
      </c>
      <c r="F135" s="301">
        <v>31476.83</v>
      </c>
      <c r="G135" s="301"/>
      <c r="H135" s="22">
        <v>3430</v>
      </c>
      <c r="I135" s="302" t="s">
        <v>56</v>
      </c>
      <c r="J135" s="302"/>
      <c r="K135" s="23" t="s">
        <v>57</v>
      </c>
      <c r="L135" s="228">
        <v>8012784.7300000004</v>
      </c>
      <c r="M135" s="24"/>
      <c r="N135" s="25"/>
      <c r="O135" s="26"/>
    </row>
    <row r="136" spans="1:15" ht="71.099999999999994" customHeight="1" outlineLevel="1" x14ac:dyDescent="0.3">
      <c r="A136" s="20" t="s">
        <v>391</v>
      </c>
      <c r="B136" s="21" t="s">
        <v>494</v>
      </c>
      <c r="C136" s="21" t="s">
        <v>158</v>
      </c>
      <c r="D136" s="21"/>
      <c r="E136" s="22">
        <v>8310</v>
      </c>
      <c r="F136" s="301">
        <v>10194.76</v>
      </c>
      <c r="G136" s="301"/>
      <c r="H136" s="22">
        <v>3430</v>
      </c>
      <c r="I136" s="302" t="s">
        <v>56</v>
      </c>
      <c r="J136" s="302"/>
      <c r="K136" s="23" t="s">
        <v>57</v>
      </c>
      <c r="L136" s="228">
        <v>8022979.4900000002</v>
      </c>
      <c r="M136" s="24"/>
      <c r="N136" s="25"/>
      <c r="O136" s="26"/>
    </row>
    <row r="137" spans="1:15" ht="71.099999999999994" customHeight="1" outlineLevel="1" x14ac:dyDescent="0.3">
      <c r="A137" s="20" t="s">
        <v>391</v>
      </c>
      <c r="B137" s="21" t="s">
        <v>495</v>
      </c>
      <c r="C137" s="21" t="s">
        <v>158</v>
      </c>
      <c r="D137" s="21"/>
      <c r="E137" s="22">
        <v>8310</v>
      </c>
      <c r="F137" s="301">
        <v>277180.78000000003</v>
      </c>
      <c r="G137" s="301"/>
      <c r="H137" s="22">
        <v>3350</v>
      </c>
      <c r="I137" s="302" t="s">
        <v>56</v>
      </c>
      <c r="J137" s="302"/>
      <c r="K137" s="23" t="s">
        <v>57</v>
      </c>
      <c r="L137" s="228">
        <v>8300160.2700000005</v>
      </c>
      <c r="M137" s="24"/>
      <c r="N137" s="25"/>
      <c r="O137" s="26"/>
    </row>
    <row r="138" spans="1:15" ht="83.1" customHeight="1" outlineLevel="1" x14ac:dyDescent="0.3">
      <c r="A138" s="20" t="s">
        <v>391</v>
      </c>
      <c r="B138" s="21" t="s">
        <v>496</v>
      </c>
      <c r="C138" s="21" t="s">
        <v>158</v>
      </c>
      <c r="D138" s="21"/>
      <c r="E138" s="22">
        <v>8310</v>
      </c>
      <c r="F138" s="301">
        <v>176508.63</v>
      </c>
      <c r="G138" s="301"/>
      <c r="H138" s="22">
        <v>3350</v>
      </c>
      <c r="I138" s="302" t="s">
        <v>56</v>
      </c>
      <c r="J138" s="302"/>
      <c r="K138" s="23" t="s">
        <v>57</v>
      </c>
      <c r="L138" s="228">
        <v>8476668.9000000004</v>
      </c>
      <c r="M138" s="24"/>
      <c r="N138" s="25"/>
      <c r="O138" s="26"/>
    </row>
    <row r="139" spans="1:15" ht="83.1" customHeight="1" outlineLevel="1" x14ac:dyDescent="0.3">
      <c r="A139" s="20" t="s">
        <v>391</v>
      </c>
      <c r="B139" s="21" t="s">
        <v>496</v>
      </c>
      <c r="C139" s="21" t="s">
        <v>158</v>
      </c>
      <c r="D139" s="21"/>
      <c r="E139" s="22">
        <v>8310</v>
      </c>
      <c r="F139" s="301">
        <v>23022.86</v>
      </c>
      <c r="G139" s="301"/>
      <c r="H139" s="22">
        <v>3350</v>
      </c>
      <c r="I139" s="302" t="s">
        <v>56</v>
      </c>
      <c r="J139" s="302"/>
      <c r="K139" s="23" t="s">
        <v>57</v>
      </c>
      <c r="L139" s="228">
        <v>8499691.7599999998</v>
      </c>
      <c r="M139" s="24"/>
      <c r="N139" s="25"/>
      <c r="O139" s="26"/>
    </row>
    <row r="140" spans="1:15" ht="83.1" customHeight="1" outlineLevel="1" x14ac:dyDescent="0.3">
      <c r="A140" s="20" t="s">
        <v>391</v>
      </c>
      <c r="B140" s="21" t="s">
        <v>496</v>
      </c>
      <c r="C140" s="21" t="s">
        <v>158</v>
      </c>
      <c r="D140" s="21"/>
      <c r="E140" s="22">
        <v>8310</v>
      </c>
      <c r="F140" s="301">
        <v>95502.26</v>
      </c>
      <c r="G140" s="301"/>
      <c r="H140" s="22">
        <v>3350</v>
      </c>
      <c r="I140" s="302" t="s">
        <v>56</v>
      </c>
      <c r="J140" s="302"/>
      <c r="K140" s="23" t="s">
        <v>57</v>
      </c>
      <c r="L140" s="228">
        <v>8595194.0199999996</v>
      </c>
      <c r="M140" s="24"/>
      <c r="N140" s="25"/>
      <c r="O140" s="26"/>
    </row>
    <row r="141" spans="1:15" ht="83.1" customHeight="1" outlineLevel="1" x14ac:dyDescent="0.3">
      <c r="A141" s="20" t="s">
        <v>391</v>
      </c>
      <c r="B141" s="21" t="s">
        <v>496</v>
      </c>
      <c r="C141" s="21" t="s">
        <v>158</v>
      </c>
      <c r="D141" s="21"/>
      <c r="E141" s="22">
        <v>8310</v>
      </c>
      <c r="F141" s="301">
        <v>80525.960000000006</v>
      </c>
      <c r="G141" s="301"/>
      <c r="H141" s="22">
        <v>3350</v>
      </c>
      <c r="I141" s="302" t="s">
        <v>56</v>
      </c>
      <c r="J141" s="302"/>
      <c r="K141" s="23" t="s">
        <v>57</v>
      </c>
      <c r="L141" s="228">
        <v>8675719.9800000004</v>
      </c>
      <c r="M141" s="24"/>
      <c r="N141" s="25"/>
      <c r="O141" s="26"/>
    </row>
    <row r="142" spans="1:15" ht="83.1" customHeight="1" outlineLevel="1" x14ac:dyDescent="0.3">
      <c r="A142" s="20" t="s">
        <v>391</v>
      </c>
      <c r="B142" s="21" t="s">
        <v>496</v>
      </c>
      <c r="C142" s="21" t="s">
        <v>158</v>
      </c>
      <c r="D142" s="21"/>
      <c r="E142" s="22">
        <v>8310</v>
      </c>
      <c r="F142" s="301">
        <v>64242.12</v>
      </c>
      <c r="G142" s="301"/>
      <c r="H142" s="22">
        <v>3350</v>
      </c>
      <c r="I142" s="302" t="s">
        <v>56</v>
      </c>
      <c r="J142" s="302"/>
      <c r="K142" s="23" t="s">
        <v>57</v>
      </c>
      <c r="L142" s="228">
        <v>8739962.0999999996</v>
      </c>
      <c r="M142" s="24"/>
      <c r="N142" s="25"/>
      <c r="O142" s="26"/>
    </row>
    <row r="143" spans="1:15" ht="71.099999999999994" customHeight="1" outlineLevel="1" x14ac:dyDescent="0.3">
      <c r="A143" s="20" t="s">
        <v>393</v>
      </c>
      <c r="B143" s="21" t="s">
        <v>497</v>
      </c>
      <c r="C143" s="21" t="s">
        <v>158</v>
      </c>
      <c r="D143" s="21"/>
      <c r="E143" s="22">
        <v>8310</v>
      </c>
      <c r="F143" s="301">
        <v>141327.87</v>
      </c>
      <c r="G143" s="301"/>
      <c r="H143" s="22">
        <v>3350</v>
      </c>
      <c r="I143" s="302" t="s">
        <v>56</v>
      </c>
      <c r="J143" s="302"/>
      <c r="K143" s="23" t="s">
        <v>57</v>
      </c>
      <c r="L143" s="228">
        <v>8881289.9699999988</v>
      </c>
      <c r="M143" s="24"/>
      <c r="N143" s="25"/>
      <c r="O143" s="26"/>
    </row>
    <row r="144" spans="1:15" ht="71.099999999999994" customHeight="1" outlineLevel="1" x14ac:dyDescent="0.3">
      <c r="A144" s="20" t="s">
        <v>393</v>
      </c>
      <c r="B144" s="21" t="s">
        <v>497</v>
      </c>
      <c r="C144" s="21" t="s">
        <v>158</v>
      </c>
      <c r="D144" s="21"/>
      <c r="E144" s="22">
        <v>8310</v>
      </c>
      <c r="F144" s="301">
        <v>183527.5</v>
      </c>
      <c r="G144" s="301"/>
      <c r="H144" s="22">
        <v>3350</v>
      </c>
      <c r="I144" s="302" t="s">
        <v>56</v>
      </c>
      <c r="J144" s="302"/>
      <c r="K144" s="23" t="s">
        <v>57</v>
      </c>
      <c r="L144" s="228">
        <v>9064817.4699999988</v>
      </c>
      <c r="M144" s="24"/>
      <c r="N144" s="25"/>
      <c r="O144" s="26"/>
    </row>
    <row r="145" spans="1:15" ht="71.099999999999994" customHeight="1" outlineLevel="1" x14ac:dyDescent="0.3">
      <c r="A145" s="20" t="s">
        <v>393</v>
      </c>
      <c r="B145" s="21" t="s">
        <v>497</v>
      </c>
      <c r="C145" s="21" t="s">
        <v>158</v>
      </c>
      <c r="D145" s="21"/>
      <c r="E145" s="22">
        <v>8310</v>
      </c>
      <c r="F145" s="301">
        <v>168094.49</v>
      </c>
      <c r="G145" s="301"/>
      <c r="H145" s="22">
        <v>3350</v>
      </c>
      <c r="I145" s="302" t="s">
        <v>56</v>
      </c>
      <c r="J145" s="302"/>
      <c r="K145" s="23" t="s">
        <v>57</v>
      </c>
      <c r="L145" s="228">
        <v>9232911.959999999</v>
      </c>
      <c r="M145" s="24"/>
      <c r="N145" s="25"/>
      <c r="O145" s="26"/>
    </row>
    <row r="146" spans="1:15" ht="71.099999999999994" customHeight="1" outlineLevel="1" x14ac:dyDescent="0.3">
      <c r="A146" s="20" t="s">
        <v>393</v>
      </c>
      <c r="B146" s="21" t="s">
        <v>497</v>
      </c>
      <c r="C146" s="21" t="s">
        <v>158</v>
      </c>
      <c r="D146" s="21"/>
      <c r="E146" s="22">
        <v>8310</v>
      </c>
      <c r="F146" s="301">
        <v>20558.669999999998</v>
      </c>
      <c r="G146" s="301"/>
      <c r="H146" s="22">
        <v>3430</v>
      </c>
      <c r="I146" s="302" t="s">
        <v>56</v>
      </c>
      <c r="J146" s="302"/>
      <c r="K146" s="23" t="s">
        <v>57</v>
      </c>
      <c r="L146" s="228">
        <v>9253470.629999999</v>
      </c>
      <c r="M146" s="24"/>
      <c r="N146" s="25"/>
      <c r="O146" s="26"/>
    </row>
    <row r="147" spans="1:15" ht="71.099999999999994" customHeight="1" outlineLevel="1" x14ac:dyDescent="0.3">
      <c r="A147" s="20" t="s">
        <v>393</v>
      </c>
      <c r="B147" s="21" t="s">
        <v>497</v>
      </c>
      <c r="C147" s="21" t="s">
        <v>158</v>
      </c>
      <c r="D147" s="21"/>
      <c r="E147" s="22">
        <v>8310</v>
      </c>
      <c r="F147" s="301">
        <v>22149.52</v>
      </c>
      <c r="G147" s="301"/>
      <c r="H147" s="22">
        <v>3430</v>
      </c>
      <c r="I147" s="302" t="s">
        <v>56</v>
      </c>
      <c r="J147" s="302"/>
      <c r="K147" s="23" t="s">
        <v>57</v>
      </c>
      <c r="L147" s="228">
        <v>9275620.1499999985</v>
      </c>
      <c r="M147" s="24"/>
      <c r="N147" s="25"/>
      <c r="O147" s="26"/>
    </row>
    <row r="148" spans="1:15" ht="71.099999999999994" customHeight="1" outlineLevel="1" x14ac:dyDescent="0.3">
      <c r="A148" s="20" t="s">
        <v>393</v>
      </c>
      <c r="B148" s="21" t="s">
        <v>497</v>
      </c>
      <c r="C148" s="21" t="s">
        <v>158</v>
      </c>
      <c r="D148" s="21"/>
      <c r="E148" s="22">
        <v>8310</v>
      </c>
      <c r="F148" s="301">
        <v>47104.5</v>
      </c>
      <c r="G148" s="301"/>
      <c r="H148" s="22">
        <v>3430</v>
      </c>
      <c r="I148" s="302" t="s">
        <v>56</v>
      </c>
      <c r="J148" s="302"/>
      <c r="K148" s="23" t="s">
        <v>57</v>
      </c>
      <c r="L148" s="228">
        <v>9322724.6499999985</v>
      </c>
      <c r="M148" s="24"/>
      <c r="N148" s="25"/>
      <c r="O148" s="26"/>
    </row>
    <row r="149" spans="1:15" ht="71.099999999999994" customHeight="1" outlineLevel="1" x14ac:dyDescent="0.3">
      <c r="A149" s="20" t="s">
        <v>393</v>
      </c>
      <c r="B149" s="21" t="s">
        <v>497</v>
      </c>
      <c r="C149" s="21" t="s">
        <v>158</v>
      </c>
      <c r="D149" s="21"/>
      <c r="E149" s="22">
        <v>8310</v>
      </c>
      <c r="F149" s="301">
        <v>48442.52</v>
      </c>
      <c r="G149" s="301"/>
      <c r="H149" s="22">
        <v>3430</v>
      </c>
      <c r="I149" s="302" t="s">
        <v>56</v>
      </c>
      <c r="J149" s="302"/>
      <c r="K149" s="23" t="s">
        <v>57</v>
      </c>
      <c r="L149" s="228">
        <v>9371167.1699999981</v>
      </c>
      <c r="M149" s="24"/>
      <c r="N149" s="25"/>
      <c r="O149" s="26"/>
    </row>
    <row r="150" spans="1:15" ht="71.099999999999994" customHeight="1" outlineLevel="1" x14ac:dyDescent="0.3">
      <c r="A150" s="20" t="s">
        <v>393</v>
      </c>
      <c r="B150" s="21" t="s">
        <v>497</v>
      </c>
      <c r="C150" s="21" t="s">
        <v>158</v>
      </c>
      <c r="D150" s="21"/>
      <c r="E150" s="22">
        <v>8310</v>
      </c>
      <c r="F150" s="301">
        <v>51538.01</v>
      </c>
      <c r="G150" s="301"/>
      <c r="H150" s="22">
        <v>3430</v>
      </c>
      <c r="I150" s="302" t="s">
        <v>56</v>
      </c>
      <c r="J150" s="302"/>
      <c r="K150" s="23" t="s">
        <v>57</v>
      </c>
      <c r="L150" s="228">
        <v>9422705.1799999978</v>
      </c>
      <c r="M150" s="24"/>
      <c r="N150" s="25"/>
      <c r="O150" s="26"/>
    </row>
    <row r="151" spans="1:15" ht="71.099999999999994" customHeight="1" outlineLevel="1" x14ac:dyDescent="0.3">
      <c r="A151" s="20" t="s">
        <v>393</v>
      </c>
      <c r="B151" s="21" t="s">
        <v>498</v>
      </c>
      <c r="C151" s="21" t="s">
        <v>158</v>
      </c>
      <c r="D151" s="21"/>
      <c r="E151" s="22">
        <v>8310</v>
      </c>
      <c r="F151" s="301">
        <v>359944.52</v>
      </c>
      <c r="G151" s="301"/>
      <c r="H151" s="22">
        <v>3350</v>
      </c>
      <c r="I151" s="302" t="s">
        <v>56</v>
      </c>
      <c r="J151" s="302"/>
      <c r="K151" s="23" t="s">
        <v>57</v>
      </c>
      <c r="L151" s="228">
        <v>9782649.6999999974</v>
      </c>
      <c r="M151" s="24"/>
      <c r="N151" s="25"/>
      <c r="O151" s="26"/>
    </row>
    <row r="152" spans="1:15" ht="71.099999999999994" customHeight="1" outlineLevel="1" x14ac:dyDescent="0.3">
      <c r="A152" s="20" t="s">
        <v>393</v>
      </c>
      <c r="B152" s="21" t="s">
        <v>498</v>
      </c>
      <c r="C152" s="21" t="s">
        <v>158</v>
      </c>
      <c r="D152" s="21"/>
      <c r="E152" s="22">
        <v>8310</v>
      </c>
      <c r="F152" s="301">
        <v>63608.66</v>
      </c>
      <c r="G152" s="301"/>
      <c r="H152" s="22">
        <v>3430</v>
      </c>
      <c r="I152" s="302" t="s">
        <v>56</v>
      </c>
      <c r="J152" s="302"/>
      <c r="K152" s="23" t="s">
        <v>57</v>
      </c>
      <c r="L152" s="228">
        <v>9846258.3599999975</v>
      </c>
      <c r="M152" s="24"/>
      <c r="N152" s="25"/>
      <c r="O152" s="26"/>
    </row>
    <row r="153" spans="1:15" ht="83.1" customHeight="1" outlineLevel="1" x14ac:dyDescent="0.3">
      <c r="A153" s="20" t="s">
        <v>393</v>
      </c>
      <c r="B153" s="21" t="s">
        <v>499</v>
      </c>
      <c r="C153" s="21" t="s">
        <v>158</v>
      </c>
      <c r="D153" s="21"/>
      <c r="E153" s="22">
        <v>8310</v>
      </c>
      <c r="F153" s="301">
        <v>154257.09</v>
      </c>
      <c r="G153" s="301"/>
      <c r="H153" s="22">
        <v>3350</v>
      </c>
      <c r="I153" s="302" t="s">
        <v>56</v>
      </c>
      <c r="J153" s="302"/>
      <c r="K153" s="23" t="s">
        <v>57</v>
      </c>
      <c r="L153" s="228">
        <v>10000515.449999997</v>
      </c>
      <c r="M153" s="24"/>
      <c r="N153" s="25"/>
      <c r="O153" s="26"/>
    </row>
    <row r="154" spans="1:15" ht="83.1" customHeight="1" outlineLevel="1" x14ac:dyDescent="0.3">
      <c r="A154" s="20" t="s">
        <v>393</v>
      </c>
      <c r="B154" s="21" t="s">
        <v>499</v>
      </c>
      <c r="C154" s="21" t="s">
        <v>158</v>
      </c>
      <c r="D154" s="21"/>
      <c r="E154" s="22">
        <v>8310</v>
      </c>
      <c r="F154" s="301">
        <v>132340.19</v>
      </c>
      <c r="G154" s="301"/>
      <c r="H154" s="22">
        <v>3350</v>
      </c>
      <c r="I154" s="302" t="s">
        <v>56</v>
      </c>
      <c r="J154" s="302"/>
      <c r="K154" s="23" t="s">
        <v>57</v>
      </c>
      <c r="L154" s="228">
        <v>10132855.639999997</v>
      </c>
      <c r="M154" s="24"/>
      <c r="N154" s="25"/>
      <c r="O154" s="26"/>
    </row>
    <row r="155" spans="1:15" ht="71.099999999999994" customHeight="1" outlineLevel="1" x14ac:dyDescent="0.3">
      <c r="A155" s="20" t="s">
        <v>399</v>
      </c>
      <c r="B155" s="21" t="s">
        <v>500</v>
      </c>
      <c r="C155" s="21" t="s">
        <v>158</v>
      </c>
      <c r="D155" s="21"/>
      <c r="E155" s="22">
        <v>8310</v>
      </c>
      <c r="F155" s="301">
        <v>101756.2</v>
      </c>
      <c r="G155" s="301"/>
      <c r="H155" s="22">
        <v>3350</v>
      </c>
      <c r="I155" s="302" t="s">
        <v>56</v>
      </c>
      <c r="J155" s="302"/>
      <c r="K155" s="23" t="s">
        <v>57</v>
      </c>
      <c r="L155" s="228">
        <v>10234611.839999996</v>
      </c>
      <c r="M155" s="24"/>
      <c r="N155" s="25"/>
      <c r="O155" s="26"/>
    </row>
    <row r="156" spans="1:15" ht="71.099999999999994" customHeight="1" outlineLevel="1" x14ac:dyDescent="0.3">
      <c r="A156" s="20" t="s">
        <v>399</v>
      </c>
      <c r="B156" s="21" t="s">
        <v>500</v>
      </c>
      <c r="C156" s="21" t="s">
        <v>158</v>
      </c>
      <c r="D156" s="21"/>
      <c r="E156" s="22">
        <v>8310</v>
      </c>
      <c r="F156" s="301">
        <v>46386.59</v>
      </c>
      <c r="G156" s="301"/>
      <c r="H156" s="22">
        <v>3350</v>
      </c>
      <c r="I156" s="302" t="s">
        <v>56</v>
      </c>
      <c r="J156" s="302"/>
      <c r="K156" s="23" t="s">
        <v>57</v>
      </c>
      <c r="L156" s="228">
        <v>10280998.429999996</v>
      </c>
      <c r="M156" s="24"/>
      <c r="N156" s="25"/>
      <c r="O156" s="26"/>
    </row>
    <row r="157" spans="1:15" ht="71.099999999999994" customHeight="1" outlineLevel="1" x14ac:dyDescent="0.3">
      <c r="A157" s="20" t="s">
        <v>399</v>
      </c>
      <c r="B157" s="21" t="s">
        <v>500</v>
      </c>
      <c r="C157" s="21" t="s">
        <v>158</v>
      </c>
      <c r="D157" s="21"/>
      <c r="E157" s="22">
        <v>8310</v>
      </c>
      <c r="F157" s="301">
        <v>114164.76</v>
      </c>
      <c r="G157" s="301"/>
      <c r="H157" s="22">
        <v>3350</v>
      </c>
      <c r="I157" s="302" t="s">
        <v>56</v>
      </c>
      <c r="J157" s="302"/>
      <c r="K157" s="23" t="s">
        <v>57</v>
      </c>
      <c r="L157" s="228">
        <v>10395163.189999996</v>
      </c>
      <c r="M157" s="24"/>
      <c r="N157" s="25"/>
      <c r="O157" s="26"/>
    </row>
    <row r="158" spans="1:15" ht="71.099999999999994" customHeight="1" outlineLevel="1" x14ac:dyDescent="0.3">
      <c r="A158" s="20" t="s">
        <v>399</v>
      </c>
      <c r="B158" s="21" t="s">
        <v>500</v>
      </c>
      <c r="C158" s="21" t="s">
        <v>158</v>
      </c>
      <c r="D158" s="21"/>
      <c r="E158" s="22">
        <v>8310</v>
      </c>
      <c r="F158" s="301">
        <v>17995.23</v>
      </c>
      <c r="G158" s="301"/>
      <c r="H158" s="22">
        <v>3430</v>
      </c>
      <c r="I158" s="302" t="s">
        <v>56</v>
      </c>
      <c r="J158" s="302"/>
      <c r="K158" s="23" t="s">
        <v>57</v>
      </c>
      <c r="L158" s="228">
        <v>10413158.419999996</v>
      </c>
      <c r="M158" s="24"/>
      <c r="N158" s="25"/>
      <c r="O158" s="26"/>
    </row>
    <row r="159" spans="1:15" ht="71.099999999999994" customHeight="1" outlineLevel="1" x14ac:dyDescent="0.3">
      <c r="A159" s="20" t="s">
        <v>399</v>
      </c>
      <c r="B159" s="21" t="s">
        <v>500</v>
      </c>
      <c r="C159" s="21" t="s">
        <v>158</v>
      </c>
      <c r="D159" s="21"/>
      <c r="E159" s="22">
        <v>8310</v>
      </c>
      <c r="F159" s="301">
        <v>27054.05</v>
      </c>
      <c r="G159" s="301"/>
      <c r="H159" s="22">
        <v>3430</v>
      </c>
      <c r="I159" s="302" t="s">
        <v>56</v>
      </c>
      <c r="J159" s="302"/>
      <c r="K159" s="23" t="s">
        <v>57</v>
      </c>
      <c r="L159" s="228">
        <v>10440212.469999997</v>
      </c>
      <c r="M159" s="24"/>
      <c r="N159" s="25"/>
      <c r="O159" s="26"/>
    </row>
    <row r="160" spans="1:15" ht="71.099999999999994" customHeight="1" outlineLevel="1" x14ac:dyDescent="0.3">
      <c r="A160" s="20" t="s">
        <v>399</v>
      </c>
      <c r="B160" s="21" t="s">
        <v>500</v>
      </c>
      <c r="C160" s="21" t="s">
        <v>158</v>
      </c>
      <c r="D160" s="21"/>
      <c r="E160" s="22">
        <v>8310</v>
      </c>
      <c r="F160" s="301">
        <v>19693.95</v>
      </c>
      <c r="G160" s="301"/>
      <c r="H160" s="22">
        <v>3430</v>
      </c>
      <c r="I160" s="302" t="s">
        <v>56</v>
      </c>
      <c r="J160" s="302"/>
      <c r="K160" s="23" t="s">
        <v>57</v>
      </c>
      <c r="L160" s="228">
        <v>10459906.419999996</v>
      </c>
      <c r="M160" s="24"/>
      <c r="N160" s="25"/>
      <c r="O160" s="26"/>
    </row>
    <row r="161" spans="1:15" ht="71.099999999999994" customHeight="1" outlineLevel="1" x14ac:dyDescent="0.3">
      <c r="A161" s="20" t="s">
        <v>399</v>
      </c>
      <c r="B161" s="21" t="s">
        <v>500</v>
      </c>
      <c r="C161" s="21" t="s">
        <v>158</v>
      </c>
      <c r="D161" s="21"/>
      <c r="E161" s="22">
        <v>8310</v>
      </c>
      <c r="F161" s="301">
        <v>8862.2800000000007</v>
      </c>
      <c r="G161" s="301"/>
      <c r="H161" s="22">
        <v>3430</v>
      </c>
      <c r="I161" s="302" t="s">
        <v>56</v>
      </c>
      <c r="J161" s="302"/>
      <c r="K161" s="23" t="s">
        <v>57</v>
      </c>
      <c r="L161" s="228">
        <v>10468768.699999996</v>
      </c>
      <c r="M161" s="24"/>
      <c r="N161" s="25"/>
      <c r="O161" s="26"/>
    </row>
    <row r="162" spans="1:15" ht="71.099999999999994" customHeight="1" outlineLevel="1" x14ac:dyDescent="0.3">
      <c r="A162" s="20" t="s">
        <v>399</v>
      </c>
      <c r="B162" s="21" t="s">
        <v>500</v>
      </c>
      <c r="C162" s="21" t="s">
        <v>158</v>
      </c>
      <c r="D162" s="21"/>
      <c r="E162" s="22">
        <v>8310</v>
      </c>
      <c r="F162" s="301">
        <v>44399.360000000001</v>
      </c>
      <c r="G162" s="301"/>
      <c r="H162" s="22">
        <v>3430</v>
      </c>
      <c r="I162" s="302" t="s">
        <v>56</v>
      </c>
      <c r="J162" s="302"/>
      <c r="K162" s="23" t="s">
        <v>57</v>
      </c>
      <c r="L162" s="228">
        <v>10513168.059999995</v>
      </c>
      <c r="M162" s="24"/>
      <c r="N162" s="25"/>
      <c r="O162" s="26"/>
    </row>
    <row r="163" spans="1:15" ht="71.099999999999994" customHeight="1" outlineLevel="1" x14ac:dyDescent="0.3">
      <c r="A163" s="20" t="s">
        <v>399</v>
      </c>
      <c r="B163" s="21" t="s">
        <v>500</v>
      </c>
      <c r="C163" s="21" t="s">
        <v>158</v>
      </c>
      <c r="D163" s="21"/>
      <c r="E163" s="22">
        <v>8310</v>
      </c>
      <c r="F163" s="301">
        <v>39245.919999999998</v>
      </c>
      <c r="G163" s="301"/>
      <c r="H163" s="22">
        <v>3430</v>
      </c>
      <c r="I163" s="302" t="s">
        <v>56</v>
      </c>
      <c r="J163" s="302"/>
      <c r="K163" s="23" t="s">
        <v>57</v>
      </c>
      <c r="L163" s="228">
        <v>10552413.979999995</v>
      </c>
      <c r="M163" s="24"/>
      <c r="N163" s="25"/>
      <c r="O163" s="26"/>
    </row>
    <row r="164" spans="1:15" ht="71.099999999999994" customHeight="1" outlineLevel="1" x14ac:dyDescent="0.3">
      <c r="A164" s="20" t="s">
        <v>399</v>
      </c>
      <c r="B164" s="21" t="s">
        <v>501</v>
      </c>
      <c r="C164" s="21" t="s">
        <v>158</v>
      </c>
      <c r="D164" s="21"/>
      <c r="E164" s="22">
        <v>8310</v>
      </c>
      <c r="F164" s="301">
        <v>244985.43</v>
      </c>
      <c r="G164" s="301"/>
      <c r="H164" s="22">
        <v>3350</v>
      </c>
      <c r="I164" s="302" t="s">
        <v>56</v>
      </c>
      <c r="J164" s="302"/>
      <c r="K164" s="23" t="s">
        <v>57</v>
      </c>
      <c r="L164" s="228">
        <v>10797399.409999995</v>
      </c>
      <c r="M164" s="24"/>
      <c r="N164" s="25"/>
      <c r="O164" s="26"/>
    </row>
    <row r="165" spans="1:15" ht="71.099999999999994" customHeight="1" outlineLevel="1" x14ac:dyDescent="0.3">
      <c r="A165" s="20" t="s">
        <v>399</v>
      </c>
      <c r="B165" s="21" t="s">
        <v>501</v>
      </c>
      <c r="C165" s="21" t="s">
        <v>158</v>
      </c>
      <c r="D165" s="21"/>
      <c r="E165" s="22">
        <v>8310</v>
      </c>
      <c r="F165" s="301">
        <v>46190.05</v>
      </c>
      <c r="G165" s="301"/>
      <c r="H165" s="22">
        <v>3430</v>
      </c>
      <c r="I165" s="302" t="s">
        <v>56</v>
      </c>
      <c r="J165" s="302"/>
      <c r="K165" s="23" t="s">
        <v>57</v>
      </c>
      <c r="L165" s="228">
        <v>10843589.459999995</v>
      </c>
      <c r="M165" s="24"/>
      <c r="N165" s="25"/>
      <c r="O165" s="26"/>
    </row>
    <row r="166" spans="1:15" ht="83.1" customHeight="1" outlineLevel="1" x14ac:dyDescent="0.3">
      <c r="A166" s="20" t="s">
        <v>399</v>
      </c>
      <c r="B166" s="21" t="s">
        <v>502</v>
      </c>
      <c r="C166" s="21" t="s">
        <v>158</v>
      </c>
      <c r="D166" s="21"/>
      <c r="E166" s="22">
        <v>8310</v>
      </c>
      <c r="F166" s="301">
        <v>177330.82</v>
      </c>
      <c r="G166" s="301"/>
      <c r="H166" s="22">
        <v>3350</v>
      </c>
      <c r="I166" s="302" t="s">
        <v>56</v>
      </c>
      <c r="J166" s="302"/>
      <c r="K166" s="23" t="s">
        <v>57</v>
      </c>
      <c r="L166" s="228">
        <v>11020920.279999996</v>
      </c>
      <c r="M166" s="24"/>
      <c r="N166" s="25"/>
      <c r="O166" s="26"/>
    </row>
    <row r="167" spans="1:15" ht="83.1" customHeight="1" outlineLevel="1" x14ac:dyDescent="0.3">
      <c r="A167" s="20" t="s">
        <v>399</v>
      </c>
      <c r="B167" s="21" t="s">
        <v>502</v>
      </c>
      <c r="C167" s="21" t="s">
        <v>158</v>
      </c>
      <c r="D167" s="21"/>
      <c r="E167" s="22">
        <v>8310</v>
      </c>
      <c r="F167" s="301">
        <v>132767.93</v>
      </c>
      <c r="G167" s="301"/>
      <c r="H167" s="22">
        <v>3350</v>
      </c>
      <c r="I167" s="302" t="s">
        <v>56</v>
      </c>
      <c r="J167" s="302"/>
      <c r="K167" s="23" t="s">
        <v>57</v>
      </c>
      <c r="L167" s="228">
        <v>11153688.209999995</v>
      </c>
      <c r="M167" s="24"/>
      <c r="N167" s="25"/>
      <c r="O167" s="26"/>
    </row>
    <row r="168" spans="1:15" ht="83.1" customHeight="1" outlineLevel="1" x14ac:dyDescent="0.3">
      <c r="A168" s="20" t="s">
        <v>399</v>
      </c>
      <c r="B168" s="21" t="s">
        <v>502</v>
      </c>
      <c r="C168" s="21" t="s">
        <v>158</v>
      </c>
      <c r="D168" s="21"/>
      <c r="E168" s="22">
        <v>8310</v>
      </c>
      <c r="F168" s="301">
        <v>32396.97</v>
      </c>
      <c r="G168" s="301"/>
      <c r="H168" s="22">
        <v>3350</v>
      </c>
      <c r="I168" s="302" t="s">
        <v>56</v>
      </c>
      <c r="J168" s="302"/>
      <c r="K168" s="23" t="s">
        <v>57</v>
      </c>
      <c r="L168" s="228">
        <v>11186085.179999996</v>
      </c>
      <c r="M168" s="24"/>
      <c r="N168" s="25"/>
      <c r="O168" s="26"/>
    </row>
    <row r="169" spans="1:15" ht="83.1" customHeight="1" outlineLevel="1" x14ac:dyDescent="0.3">
      <c r="A169" s="20" t="s">
        <v>399</v>
      </c>
      <c r="B169" s="21" t="s">
        <v>502</v>
      </c>
      <c r="C169" s="21" t="s">
        <v>158</v>
      </c>
      <c r="D169" s="21"/>
      <c r="E169" s="22">
        <v>8310</v>
      </c>
      <c r="F169" s="301">
        <v>44954.27</v>
      </c>
      <c r="G169" s="301"/>
      <c r="H169" s="22">
        <v>3350</v>
      </c>
      <c r="I169" s="302" t="s">
        <v>56</v>
      </c>
      <c r="J169" s="302"/>
      <c r="K169" s="23" t="s">
        <v>57</v>
      </c>
      <c r="L169" s="228">
        <v>11231039.449999996</v>
      </c>
      <c r="M169" s="24"/>
      <c r="N169" s="25"/>
      <c r="O169" s="26"/>
    </row>
    <row r="170" spans="1:15" ht="83.1" customHeight="1" outlineLevel="1" x14ac:dyDescent="0.3">
      <c r="A170" s="20" t="s">
        <v>399</v>
      </c>
      <c r="B170" s="21" t="s">
        <v>502</v>
      </c>
      <c r="C170" s="21" t="s">
        <v>158</v>
      </c>
      <c r="D170" s="21"/>
      <c r="E170" s="22">
        <v>8310</v>
      </c>
      <c r="F170" s="301">
        <v>163963.93</v>
      </c>
      <c r="G170" s="301"/>
      <c r="H170" s="22">
        <v>3350</v>
      </c>
      <c r="I170" s="302" t="s">
        <v>56</v>
      </c>
      <c r="J170" s="302"/>
      <c r="K170" s="23" t="s">
        <v>57</v>
      </c>
      <c r="L170" s="228">
        <v>11395003.379999995</v>
      </c>
      <c r="M170" s="24"/>
      <c r="N170" s="25"/>
      <c r="O170" s="26"/>
    </row>
    <row r="171" spans="1:15" ht="83.1" customHeight="1" outlineLevel="1" x14ac:dyDescent="0.3">
      <c r="A171" s="20" t="s">
        <v>399</v>
      </c>
      <c r="B171" s="21" t="s">
        <v>502</v>
      </c>
      <c r="C171" s="21" t="s">
        <v>158</v>
      </c>
      <c r="D171" s="21"/>
      <c r="E171" s="22">
        <v>8310</v>
      </c>
      <c r="F171" s="301">
        <v>109061.97</v>
      </c>
      <c r="G171" s="301"/>
      <c r="H171" s="22">
        <v>3350</v>
      </c>
      <c r="I171" s="302" t="s">
        <v>56</v>
      </c>
      <c r="J171" s="302"/>
      <c r="K171" s="23" t="s">
        <v>57</v>
      </c>
      <c r="L171" s="228">
        <v>11504065.349999996</v>
      </c>
      <c r="M171" s="24"/>
      <c r="N171" s="25"/>
      <c r="O171" s="26"/>
    </row>
    <row r="172" spans="1:15" ht="83.1" customHeight="1" outlineLevel="1" x14ac:dyDescent="0.3">
      <c r="A172" s="20" t="s">
        <v>399</v>
      </c>
      <c r="B172" s="21" t="s">
        <v>502</v>
      </c>
      <c r="C172" s="21" t="s">
        <v>158</v>
      </c>
      <c r="D172" s="21"/>
      <c r="E172" s="22">
        <v>8310</v>
      </c>
      <c r="F172" s="301">
        <v>51335.37</v>
      </c>
      <c r="G172" s="301"/>
      <c r="H172" s="22">
        <v>3350</v>
      </c>
      <c r="I172" s="302" t="s">
        <v>56</v>
      </c>
      <c r="J172" s="302"/>
      <c r="K172" s="23" t="s">
        <v>57</v>
      </c>
      <c r="L172" s="228">
        <v>11555400.719999995</v>
      </c>
      <c r="M172" s="24"/>
      <c r="N172" s="25"/>
      <c r="O172" s="26"/>
    </row>
    <row r="173" spans="1:15" ht="83.1" customHeight="1" outlineLevel="1" x14ac:dyDescent="0.3">
      <c r="A173" s="20" t="s">
        <v>460</v>
      </c>
      <c r="B173" s="21" t="s">
        <v>503</v>
      </c>
      <c r="C173" s="21" t="s">
        <v>158</v>
      </c>
      <c r="D173" s="21"/>
      <c r="E173" s="22">
        <v>8310</v>
      </c>
      <c r="F173" s="301">
        <v>145556.73000000001</v>
      </c>
      <c r="G173" s="301"/>
      <c r="H173" s="22">
        <v>3350</v>
      </c>
      <c r="I173" s="302" t="s">
        <v>56</v>
      </c>
      <c r="J173" s="302"/>
      <c r="K173" s="23" t="s">
        <v>57</v>
      </c>
      <c r="L173" s="228">
        <v>11700957.449999996</v>
      </c>
      <c r="M173" s="24"/>
      <c r="N173" s="25"/>
      <c r="O173" s="26"/>
    </row>
    <row r="174" spans="1:15" ht="83.1" customHeight="1" outlineLevel="1" x14ac:dyDescent="0.3">
      <c r="A174" s="20" t="s">
        <v>460</v>
      </c>
      <c r="B174" s="21" t="s">
        <v>503</v>
      </c>
      <c r="C174" s="21" t="s">
        <v>158</v>
      </c>
      <c r="D174" s="21"/>
      <c r="E174" s="22">
        <v>8310</v>
      </c>
      <c r="F174" s="301">
        <v>169530.78</v>
      </c>
      <c r="G174" s="301"/>
      <c r="H174" s="22">
        <v>3350</v>
      </c>
      <c r="I174" s="302" t="s">
        <v>56</v>
      </c>
      <c r="J174" s="302"/>
      <c r="K174" s="23" t="s">
        <v>57</v>
      </c>
      <c r="L174" s="228">
        <v>11870488.229999995</v>
      </c>
      <c r="M174" s="24"/>
      <c r="N174" s="25"/>
      <c r="O174" s="26"/>
    </row>
    <row r="175" spans="1:15" ht="83.1" customHeight="1" outlineLevel="1" x14ac:dyDescent="0.3">
      <c r="A175" s="20" t="s">
        <v>460</v>
      </c>
      <c r="B175" s="21" t="s">
        <v>503</v>
      </c>
      <c r="C175" s="21" t="s">
        <v>158</v>
      </c>
      <c r="D175" s="21"/>
      <c r="E175" s="22">
        <v>8310</v>
      </c>
      <c r="F175" s="301">
        <v>41098.370000000003</v>
      </c>
      <c r="G175" s="301"/>
      <c r="H175" s="22">
        <v>3350</v>
      </c>
      <c r="I175" s="302" t="s">
        <v>56</v>
      </c>
      <c r="J175" s="302"/>
      <c r="K175" s="23" t="s">
        <v>57</v>
      </c>
      <c r="L175" s="228">
        <v>11911586.599999994</v>
      </c>
      <c r="M175" s="24"/>
      <c r="N175" s="25"/>
      <c r="O175" s="26"/>
    </row>
    <row r="176" spans="1:15" ht="83.1" customHeight="1" outlineLevel="1" x14ac:dyDescent="0.3">
      <c r="A176" s="20" t="s">
        <v>460</v>
      </c>
      <c r="B176" s="21" t="s">
        <v>503</v>
      </c>
      <c r="C176" s="21" t="s">
        <v>158</v>
      </c>
      <c r="D176" s="21"/>
      <c r="E176" s="22">
        <v>8310</v>
      </c>
      <c r="F176" s="301">
        <v>145788.71</v>
      </c>
      <c r="G176" s="301"/>
      <c r="H176" s="22">
        <v>3350</v>
      </c>
      <c r="I176" s="302" t="s">
        <v>56</v>
      </c>
      <c r="J176" s="302"/>
      <c r="K176" s="23" t="s">
        <v>57</v>
      </c>
      <c r="L176" s="228">
        <v>12057375.309999995</v>
      </c>
      <c r="M176" s="24"/>
      <c r="N176" s="25"/>
      <c r="O176" s="26"/>
    </row>
    <row r="177" spans="1:15" ht="83.1" customHeight="1" outlineLevel="1" x14ac:dyDescent="0.3">
      <c r="A177" s="20" t="s">
        <v>460</v>
      </c>
      <c r="B177" s="21" t="s">
        <v>503</v>
      </c>
      <c r="C177" s="21" t="s">
        <v>158</v>
      </c>
      <c r="D177" s="21"/>
      <c r="E177" s="22">
        <v>8310</v>
      </c>
      <c r="F177" s="301">
        <v>23843.42</v>
      </c>
      <c r="G177" s="301"/>
      <c r="H177" s="22">
        <v>3350</v>
      </c>
      <c r="I177" s="302" t="s">
        <v>56</v>
      </c>
      <c r="J177" s="302"/>
      <c r="K177" s="23" t="s">
        <v>57</v>
      </c>
      <c r="L177" s="228">
        <v>12081218.729999995</v>
      </c>
      <c r="M177" s="24"/>
      <c r="N177" s="25"/>
      <c r="O177" s="26"/>
    </row>
    <row r="178" spans="1:15" ht="83.1" customHeight="1" outlineLevel="1" x14ac:dyDescent="0.3">
      <c r="A178" s="20" t="s">
        <v>460</v>
      </c>
      <c r="B178" s="21" t="s">
        <v>503</v>
      </c>
      <c r="C178" s="21" t="s">
        <v>158</v>
      </c>
      <c r="D178" s="21"/>
      <c r="E178" s="22">
        <v>8310</v>
      </c>
      <c r="F178" s="301">
        <v>172119.67999999999</v>
      </c>
      <c r="G178" s="301"/>
      <c r="H178" s="22">
        <v>3350</v>
      </c>
      <c r="I178" s="302" t="s">
        <v>56</v>
      </c>
      <c r="J178" s="302"/>
      <c r="K178" s="23" t="s">
        <v>57</v>
      </c>
      <c r="L178" s="228">
        <v>12253338.409999995</v>
      </c>
      <c r="M178" s="24"/>
      <c r="N178" s="25"/>
      <c r="O178" s="26"/>
    </row>
    <row r="179" spans="1:15" ht="83.1" customHeight="1" outlineLevel="1" x14ac:dyDescent="0.3">
      <c r="A179" s="20" t="s">
        <v>460</v>
      </c>
      <c r="B179" s="21" t="s">
        <v>503</v>
      </c>
      <c r="C179" s="21" t="s">
        <v>158</v>
      </c>
      <c r="D179" s="21"/>
      <c r="E179" s="22">
        <v>8310</v>
      </c>
      <c r="F179" s="301">
        <v>113020.52</v>
      </c>
      <c r="G179" s="301"/>
      <c r="H179" s="22">
        <v>3350</v>
      </c>
      <c r="I179" s="302" t="s">
        <v>56</v>
      </c>
      <c r="J179" s="302"/>
      <c r="K179" s="23" t="s">
        <v>57</v>
      </c>
      <c r="L179" s="228">
        <v>12366358.929999994</v>
      </c>
      <c r="M179" s="24"/>
      <c r="N179" s="25"/>
      <c r="O179" s="26"/>
    </row>
    <row r="180" spans="1:15" ht="83.1" customHeight="1" outlineLevel="1" x14ac:dyDescent="0.3">
      <c r="A180" s="20" t="s">
        <v>460</v>
      </c>
      <c r="B180" s="21" t="s">
        <v>503</v>
      </c>
      <c r="C180" s="21" t="s">
        <v>158</v>
      </c>
      <c r="D180" s="21"/>
      <c r="E180" s="22">
        <v>8310</v>
      </c>
      <c r="F180" s="301">
        <v>20549.189999999999</v>
      </c>
      <c r="G180" s="301"/>
      <c r="H180" s="22">
        <v>3350</v>
      </c>
      <c r="I180" s="302" t="s">
        <v>56</v>
      </c>
      <c r="J180" s="302"/>
      <c r="K180" s="23" t="s">
        <v>57</v>
      </c>
      <c r="L180" s="228">
        <v>12386908.119999994</v>
      </c>
      <c r="M180" s="24"/>
      <c r="N180" s="25"/>
      <c r="O180" s="26"/>
    </row>
    <row r="181" spans="1:15" ht="71.099999999999994" customHeight="1" outlineLevel="1" x14ac:dyDescent="0.3">
      <c r="A181" s="20" t="s">
        <v>414</v>
      </c>
      <c r="B181" s="21" t="s">
        <v>504</v>
      </c>
      <c r="C181" s="21" t="s">
        <v>158</v>
      </c>
      <c r="D181" s="21"/>
      <c r="E181" s="22">
        <v>8310</v>
      </c>
      <c r="F181" s="301">
        <v>3934.16</v>
      </c>
      <c r="G181" s="301"/>
      <c r="H181" s="22">
        <v>3430</v>
      </c>
      <c r="I181" s="302" t="s">
        <v>56</v>
      </c>
      <c r="J181" s="302"/>
      <c r="K181" s="23" t="s">
        <v>57</v>
      </c>
      <c r="L181" s="228">
        <v>12390842.279999994</v>
      </c>
      <c r="M181" s="24"/>
      <c r="N181" s="25"/>
      <c r="O181" s="26"/>
    </row>
    <row r="182" spans="1:15" ht="71.099999999999994" customHeight="1" outlineLevel="1" x14ac:dyDescent="0.3">
      <c r="A182" s="20" t="s">
        <v>414</v>
      </c>
      <c r="B182" s="21" t="s">
        <v>504</v>
      </c>
      <c r="C182" s="21" t="s">
        <v>158</v>
      </c>
      <c r="D182" s="21"/>
      <c r="E182" s="22">
        <v>8310</v>
      </c>
      <c r="F182" s="301">
        <v>28399.75</v>
      </c>
      <c r="G182" s="301"/>
      <c r="H182" s="22">
        <v>3430</v>
      </c>
      <c r="I182" s="302" t="s">
        <v>56</v>
      </c>
      <c r="J182" s="302"/>
      <c r="K182" s="23" t="s">
        <v>57</v>
      </c>
      <c r="L182" s="228">
        <v>12419242.029999994</v>
      </c>
      <c r="M182" s="24"/>
      <c r="N182" s="25"/>
      <c r="O182" s="26"/>
    </row>
    <row r="183" spans="1:15" ht="71.099999999999994" customHeight="1" outlineLevel="1" x14ac:dyDescent="0.3">
      <c r="A183" s="20" t="s">
        <v>414</v>
      </c>
      <c r="B183" s="21" t="s">
        <v>504</v>
      </c>
      <c r="C183" s="21" t="s">
        <v>158</v>
      </c>
      <c r="D183" s="21"/>
      <c r="E183" s="22">
        <v>8310</v>
      </c>
      <c r="F183" s="301">
        <v>18648.39</v>
      </c>
      <c r="G183" s="301"/>
      <c r="H183" s="22">
        <v>3430</v>
      </c>
      <c r="I183" s="302" t="s">
        <v>56</v>
      </c>
      <c r="J183" s="302"/>
      <c r="K183" s="23" t="s">
        <v>57</v>
      </c>
      <c r="L183" s="228">
        <v>12437890.419999994</v>
      </c>
      <c r="M183" s="24"/>
      <c r="N183" s="25"/>
      <c r="O183" s="26"/>
    </row>
    <row r="184" spans="1:15" ht="71.099999999999994" customHeight="1" outlineLevel="1" x14ac:dyDescent="0.3">
      <c r="A184" s="20" t="s">
        <v>414</v>
      </c>
      <c r="B184" s="21" t="s">
        <v>504</v>
      </c>
      <c r="C184" s="21" t="s">
        <v>158</v>
      </c>
      <c r="D184" s="21"/>
      <c r="E184" s="22">
        <v>8310</v>
      </c>
      <c r="F184" s="301">
        <v>75937.039999999994</v>
      </c>
      <c r="G184" s="301"/>
      <c r="H184" s="22">
        <v>3430</v>
      </c>
      <c r="I184" s="302" t="s">
        <v>56</v>
      </c>
      <c r="J184" s="302"/>
      <c r="K184" s="23" t="s">
        <v>57</v>
      </c>
      <c r="L184" s="228">
        <v>12513827.459999993</v>
      </c>
      <c r="M184" s="24"/>
      <c r="N184" s="25"/>
      <c r="O184" s="26"/>
    </row>
    <row r="185" spans="1:15" ht="71.099999999999994" customHeight="1" outlineLevel="1" x14ac:dyDescent="0.3">
      <c r="A185" s="20" t="s">
        <v>414</v>
      </c>
      <c r="B185" s="21" t="s">
        <v>504</v>
      </c>
      <c r="C185" s="21" t="s">
        <v>158</v>
      </c>
      <c r="D185" s="21"/>
      <c r="E185" s="22">
        <v>8310</v>
      </c>
      <c r="F185" s="301">
        <v>19035.98</v>
      </c>
      <c r="G185" s="301"/>
      <c r="H185" s="22">
        <v>3430</v>
      </c>
      <c r="I185" s="302" t="s">
        <v>56</v>
      </c>
      <c r="J185" s="302"/>
      <c r="K185" s="23" t="s">
        <v>57</v>
      </c>
      <c r="L185" s="228">
        <v>12532863.439999994</v>
      </c>
      <c r="M185" s="24"/>
      <c r="N185" s="25"/>
      <c r="O185" s="26"/>
    </row>
    <row r="186" spans="1:15" ht="71.099999999999994" customHeight="1" outlineLevel="1" x14ac:dyDescent="0.3">
      <c r="A186" s="20" t="s">
        <v>414</v>
      </c>
      <c r="B186" s="21" t="s">
        <v>504</v>
      </c>
      <c r="C186" s="21" t="s">
        <v>158</v>
      </c>
      <c r="D186" s="21"/>
      <c r="E186" s="22">
        <v>8310</v>
      </c>
      <c r="F186" s="301">
        <v>110616.33</v>
      </c>
      <c r="G186" s="301"/>
      <c r="H186" s="22">
        <v>3430</v>
      </c>
      <c r="I186" s="302" t="s">
        <v>56</v>
      </c>
      <c r="J186" s="302"/>
      <c r="K186" s="23" t="s">
        <v>57</v>
      </c>
      <c r="L186" s="228">
        <v>12643479.769999994</v>
      </c>
      <c r="M186" s="24"/>
      <c r="N186" s="25"/>
      <c r="O186" s="26"/>
    </row>
    <row r="187" spans="1:15" ht="12" customHeight="1" x14ac:dyDescent="0.3">
      <c r="A187" s="308" t="s">
        <v>58</v>
      </c>
      <c r="B187" s="308"/>
      <c r="C187" s="308"/>
      <c r="D187" s="308"/>
      <c r="E187" s="309">
        <v>12643479.77</v>
      </c>
      <c r="F187" s="309"/>
      <c r="G187" s="309"/>
      <c r="H187" s="310">
        <v>0</v>
      </c>
      <c r="I187" s="310"/>
      <c r="J187" s="310"/>
      <c r="K187" s="16" t="s">
        <v>57</v>
      </c>
      <c r="L187" s="229">
        <v>12643479.769999994</v>
      </c>
      <c r="M187" s="18"/>
      <c r="N187" s="19">
        <v>0</v>
      </c>
      <c r="O187" s="26"/>
    </row>
    <row r="188" spans="1:15" ht="11.4" customHeight="1" x14ac:dyDescent="0.3"/>
    <row r="189" spans="1:15" ht="11.4" customHeight="1" x14ac:dyDescent="0.3"/>
    <row r="190" spans="1:15" ht="11.4" customHeight="1" x14ac:dyDescent="0.3"/>
    <row r="191" spans="1:15" ht="11.4" customHeight="1" x14ac:dyDescent="0.3"/>
    <row r="192" spans="1:15" ht="11.4" customHeight="1" x14ac:dyDescent="0.3"/>
  </sheetData>
  <mergeCells count="373">
    <mergeCell ref="F65:G65"/>
    <mergeCell ref="I65:J65"/>
    <mergeCell ref="F66:G66"/>
    <mergeCell ref="I66:J66"/>
    <mergeCell ref="F67:G67"/>
    <mergeCell ref="I67:J67"/>
    <mergeCell ref="F62:G62"/>
    <mergeCell ref="I62:J62"/>
    <mergeCell ref="F63:G63"/>
    <mergeCell ref="I63:J63"/>
    <mergeCell ref="F64:G64"/>
    <mergeCell ref="I64:J64"/>
    <mergeCell ref="F73:G73"/>
    <mergeCell ref="I73:J73"/>
    <mergeCell ref="F71:G71"/>
    <mergeCell ref="I71:J71"/>
    <mergeCell ref="F72:G72"/>
    <mergeCell ref="I72:J72"/>
    <mergeCell ref="F68:G68"/>
    <mergeCell ref="I68:J68"/>
    <mergeCell ref="F69:G69"/>
    <mergeCell ref="I69:J69"/>
    <mergeCell ref="F70:G70"/>
    <mergeCell ref="I70:J70"/>
    <mergeCell ref="F59:G59"/>
    <mergeCell ref="I59:J59"/>
    <mergeCell ref="F60:G60"/>
    <mergeCell ref="I60:J60"/>
    <mergeCell ref="F61:G61"/>
    <mergeCell ref="I61:J61"/>
    <mergeCell ref="F56:G56"/>
    <mergeCell ref="I56:J56"/>
    <mergeCell ref="F57:G57"/>
    <mergeCell ref="I57:J57"/>
    <mergeCell ref="F58:G58"/>
    <mergeCell ref="I58:J58"/>
    <mergeCell ref="F53:G53"/>
    <mergeCell ref="I53:J53"/>
    <mergeCell ref="F54:G54"/>
    <mergeCell ref="I54:J54"/>
    <mergeCell ref="F55:G55"/>
    <mergeCell ref="I55:J55"/>
    <mergeCell ref="F50:G50"/>
    <mergeCell ref="I50:J50"/>
    <mergeCell ref="F51:G51"/>
    <mergeCell ref="I51:J51"/>
    <mergeCell ref="F52:G52"/>
    <mergeCell ref="I52:J52"/>
    <mergeCell ref="F47:G47"/>
    <mergeCell ref="I47:J47"/>
    <mergeCell ref="F48:G48"/>
    <mergeCell ref="I48:J48"/>
    <mergeCell ref="F49:G49"/>
    <mergeCell ref="I49:J49"/>
    <mergeCell ref="F44:G44"/>
    <mergeCell ref="I44:J44"/>
    <mergeCell ref="F45:G45"/>
    <mergeCell ref="I45:J45"/>
    <mergeCell ref="F46:G46"/>
    <mergeCell ref="I46:J46"/>
    <mergeCell ref="F41:G41"/>
    <mergeCell ref="I41:J41"/>
    <mergeCell ref="F42:G42"/>
    <mergeCell ref="I42:J42"/>
    <mergeCell ref="F43:G43"/>
    <mergeCell ref="I43:J43"/>
    <mergeCell ref="F38:G38"/>
    <mergeCell ref="I38:J38"/>
    <mergeCell ref="F39:G39"/>
    <mergeCell ref="I39:J39"/>
    <mergeCell ref="F40:G40"/>
    <mergeCell ref="I40:J40"/>
    <mergeCell ref="F35:G35"/>
    <mergeCell ref="I35:J35"/>
    <mergeCell ref="F36:G36"/>
    <mergeCell ref="I36:J36"/>
    <mergeCell ref="F37:G37"/>
    <mergeCell ref="I37:J37"/>
    <mergeCell ref="F32:G32"/>
    <mergeCell ref="I32:J32"/>
    <mergeCell ref="F33:G33"/>
    <mergeCell ref="I33:J33"/>
    <mergeCell ref="F34:G34"/>
    <mergeCell ref="I34:J34"/>
    <mergeCell ref="F29:G29"/>
    <mergeCell ref="I29:J29"/>
    <mergeCell ref="F30:G30"/>
    <mergeCell ref="I30:J30"/>
    <mergeCell ref="F31:G31"/>
    <mergeCell ref="I31:J31"/>
    <mergeCell ref="F26:G26"/>
    <mergeCell ref="I26:J26"/>
    <mergeCell ref="F27:G27"/>
    <mergeCell ref="I27:J27"/>
    <mergeCell ref="F28:G28"/>
    <mergeCell ref="I28:J28"/>
    <mergeCell ref="F23:G23"/>
    <mergeCell ref="I23:J23"/>
    <mergeCell ref="F24:G24"/>
    <mergeCell ref="I24:J24"/>
    <mergeCell ref="F25:G25"/>
    <mergeCell ref="I25:J25"/>
    <mergeCell ref="F20:G20"/>
    <mergeCell ref="I20:J20"/>
    <mergeCell ref="F21:G21"/>
    <mergeCell ref="I21:J21"/>
    <mergeCell ref="F22:G22"/>
    <mergeCell ref="I22:J22"/>
    <mergeCell ref="F17:G17"/>
    <mergeCell ref="I17:J17"/>
    <mergeCell ref="F18:G18"/>
    <mergeCell ref="I18:J18"/>
    <mergeCell ref="F19:G19"/>
    <mergeCell ref="I19:J19"/>
    <mergeCell ref="F14:G14"/>
    <mergeCell ref="I14:J14"/>
    <mergeCell ref="F15:G15"/>
    <mergeCell ref="I15:J15"/>
    <mergeCell ref="F16:G16"/>
    <mergeCell ref="I16:J16"/>
    <mergeCell ref="F11:G11"/>
    <mergeCell ref="I11:J11"/>
    <mergeCell ref="F12:G12"/>
    <mergeCell ref="I12:J12"/>
    <mergeCell ref="F13:G13"/>
    <mergeCell ref="I13:J13"/>
    <mergeCell ref="F8:G8"/>
    <mergeCell ref="I8:J8"/>
    <mergeCell ref="F9:G9"/>
    <mergeCell ref="I9:J9"/>
    <mergeCell ref="F10:G10"/>
    <mergeCell ref="I10:J10"/>
    <mergeCell ref="K5:L6"/>
    <mergeCell ref="M5:N6"/>
    <mergeCell ref="F6:G6"/>
    <mergeCell ref="I6:J6"/>
    <mergeCell ref="A7:D7"/>
    <mergeCell ref="E7:J7"/>
    <mergeCell ref="A5:A6"/>
    <mergeCell ref="B5:B6"/>
    <mergeCell ref="C5:C6"/>
    <mergeCell ref="D5:D6"/>
    <mergeCell ref="E5:G5"/>
    <mergeCell ref="H5:J5"/>
    <mergeCell ref="F74:G74"/>
    <mergeCell ref="I74:J74"/>
    <mergeCell ref="F75:G75"/>
    <mergeCell ref="I75:J75"/>
    <mergeCell ref="F76:G76"/>
    <mergeCell ref="I76:J76"/>
    <mergeCell ref="F77:G77"/>
    <mergeCell ref="I77:J77"/>
    <mergeCell ref="F78:G78"/>
    <mergeCell ref="I78:J78"/>
    <mergeCell ref="F79:G79"/>
    <mergeCell ref="I79:J79"/>
    <mergeCell ref="F80:G80"/>
    <mergeCell ref="I80:J80"/>
    <mergeCell ref="F81:G81"/>
    <mergeCell ref="I81:J81"/>
    <mergeCell ref="F82:G82"/>
    <mergeCell ref="I82:J82"/>
    <mergeCell ref="F83:G83"/>
    <mergeCell ref="I83:J83"/>
    <mergeCell ref="F84:G84"/>
    <mergeCell ref="I84:J84"/>
    <mergeCell ref="F85:G85"/>
    <mergeCell ref="I85:J85"/>
    <mergeCell ref="F86:G86"/>
    <mergeCell ref="I86:J86"/>
    <mergeCell ref="F87:G87"/>
    <mergeCell ref="I87:J87"/>
    <mergeCell ref="F88:G88"/>
    <mergeCell ref="I88:J88"/>
    <mergeCell ref="F89:G89"/>
    <mergeCell ref="I89:J89"/>
    <mergeCell ref="F90:G90"/>
    <mergeCell ref="I90:J90"/>
    <mergeCell ref="F91:G91"/>
    <mergeCell ref="I91:J91"/>
    <mergeCell ref="F92:G92"/>
    <mergeCell ref="I92:J92"/>
    <mergeCell ref="F93:G93"/>
    <mergeCell ref="I93:J93"/>
    <mergeCell ref="F94:G94"/>
    <mergeCell ref="I94:J94"/>
    <mergeCell ref="F95:G95"/>
    <mergeCell ref="I95:J95"/>
    <mergeCell ref="F96:G96"/>
    <mergeCell ref="I96:J96"/>
    <mergeCell ref="F97:G97"/>
    <mergeCell ref="I97:J97"/>
    <mergeCell ref="F98:G98"/>
    <mergeCell ref="I98:J98"/>
    <mergeCell ref="F99:G99"/>
    <mergeCell ref="I99:J99"/>
    <mergeCell ref="F100:G100"/>
    <mergeCell ref="I100:J100"/>
    <mergeCell ref="F101:G101"/>
    <mergeCell ref="I101:J101"/>
    <mergeCell ref="F102:G102"/>
    <mergeCell ref="I102:J102"/>
    <mergeCell ref="F103:G103"/>
    <mergeCell ref="I103:J103"/>
    <mergeCell ref="F104:G104"/>
    <mergeCell ref="I104:J104"/>
    <mergeCell ref="F105:G105"/>
    <mergeCell ref="I105:J105"/>
    <mergeCell ref="F106:G106"/>
    <mergeCell ref="I106:J106"/>
    <mergeCell ref="F107:G107"/>
    <mergeCell ref="I107:J107"/>
    <mergeCell ref="F108:G108"/>
    <mergeCell ref="I108:J108"/>
    <mergeCell ref="F109:G109"/>
    <mergeCell ref="I109:J109"/>
    <mergeCell ref="F110:G110"/>
    <mergeCell ref="I110:J110"/>
    <mergeCell ref="F111:G111"/>
    <mergeCell ref="I111:J111"/>
    <mergeCell ref="F112:G112"/>
    <mergeCell ref="I112:J112"/>
    <mergeCell ref="F113:G113"/>
    <mergeCell ref="I113:J113"/>
    <mergeCell ref="F114:G114"/>
    <mergeCell ref="I114:J114"/>
    <mergeCell ref="F115:G115"/>
    <mergeCell ref="I115:J115"/>
    <mergeCell ref="F116:G116"/>
    <mergeCell ref="I116:J116"/>
    <mergeCell ref="F117:G117"/>
    <mergeCell ref="I117:J117"/>
    <mergeCell ref="F118:G118"/>
    <mergeCell ref="I118:J118"/>
    <mergeCell ref="F119:G119"/>
    <mergeCell ref="I119:J119"/>
    <mergeCell ref="F120:G120"/>
    <mergeCell ref="I120:J120"/>
    <mergeCell ref="F121:G121"/>
    <mergeCell ref="I121:J121"/>
    <mergeCell ref="F122:G122"/>
    <mergeCell ref="I122:J122"/>
    <mergeCell ref="F123:G123"/>
    <mergeCell ref="I123:J123"/>
    <mergeCell ref="F124:G124"/>
    <mergeCell ref="I124:J124"/>
    <mergeCell ref="F125:G125"/>
    <mergeCell ref="I125:J125"/>
    <mergeCell ref="F126:G126"/>
    <mergeCell ref="I126:J126"/>
    <mergeCell ref="F127:G127"/>
    <mergeCell ref="I127:J127"/>
    <mergeCell ref="F128:G128"/>
    <mergeCell ref="I128:J128"/>
    <mergeCell ref="F129:G129"/>
    <mergeCell ref="I129:J129"/>
    <mergeCell ref="F130:G130"/>
    <mergeCell ref="I130:J130"/>
    <mergeCell ref="F131:G131"/>
    <mergeCell ref="I131:J131"/>
    <mergeCell ref="F132:G132"/>
    <mergeCell ref="I132:J132"/>
    <mergeCell ref="F133:G133"/>
    <mergeCell ref="I133:J133"/>
    <mergeCell ref="F134:G134"/>
    <mergeCell ref="I134:J134"/>
    <mergeCell ref="F135:G135"/>
    <mergeCell ref="I135:J135"/>
    <mergeCell ref="F136:G136"/>
    <mergeCell ref="I136:J136"/>
    <mergeCell ref="F137:G137"/>
    <mergeCell ref="I137:J137"/>
    <mergeCell ref="F138:G138"/>
    <mergeCell ref="I138:J138"/>
    <mergeCell ref="F139:G139"/>
    <mergeCell ref="I139:J139"/>
    <mergeCell ref="F140:G140"/>
    <mergeCell ref="I140:J140"/>
    <mergeCell ref="F141:G141"/>
    <mergeCell ref="I141:J141"/>
    <mergeCell ref="F142:G142"/>
    <mergeCell ref="I142:J142"/>
    <mergeCell ref="F143:G143"/>
    <mergeCell ref="I143:J143"/>
    <mergeCell ref="F144:G144"/>
    <mergeCell ref="I144:J144"/>
    <mergeCell ref="F145:G145"/>
    <mergeCell ref="I145:J145"/>
    <mergeCell ref="F146:G146"/>
    <mergeCell ref="I146:J146"/>
    <mergeCell ref="F147:G147"/>
    <mergeCell ref="I147:J147"/>
    <mergeCell ref="F148:G148"/>
    <mergeCell ref="I148:J148"/>
    <mergeCell ref="F149:G149"/>
    <mergeCell ref="I149:J149"/>
    <mergeCell ref="F150:G150"/>
    <mergeCell ref="I150:J150"/>
    <mergeCell ref="F151:G151"/>
    <mergeCell ref="I151:J151"/>
    <mergeCell ref="F152:G152"/>
    <mergeCell ref="I152:J152"/>
    <mergeCell ref="F153:G153"/>
    <mergeCell ref="I153:J153"/>
    <mergeCell ref="F154:G154"/>
    <mergeCell ref="I154:J154"/>
    <mergeCell ref="F155:G155"/>
    <mergeCell ref="I155:J155"/>
    <mergeCell ref="F156:G156"/>
    <mergeCell ref="I156:J156"/>
    <mergeCell ref="F157:G157"/>
    <mergeCell ref="I157:J157"/>
    <mergeCell ref="F158:G158"/>
    <mergeCell ref="I158:J158"/>
    <mergeCell ref="F159:G159"/>
    <mergeCell ref="I159:J159"/>
    <mergeCell ref="F160:G160"/>
    <mergeCell ref="I160:J160"/>
    <mergeCell ref="F161:G161"/>
    <mergeCell ref="I161:J161"/>
    <mergeCell ref="F162:G162"/>
    <mergeCell ref="I162:J162"/>
    <mergeCell ref="F163:G163"/>
    <mergeCell ref="I163:J163"/>
    <mergeCell ref="F164:G164"/>
    <mergeCell ref="I164:J164"/>
    <mergeCell ref="F165:G165"/>
    <mergeCell ref="I165:J165"/>
    <mergeCell ref="F166:G166"/>
    <mergeCell ref="I166:J166"/>
    <mergeCell ref="F167:G167"/>
    <mergeCell ref="I167:J167"/>
    <mergeCell ref="F168:G168"/>
    <mergeCell ref="I168:J168"/>
    <mergeCell ref="F169:G169"/>
    <mergeCell ref="I169:J169"/>
    <mergeCell ref="F170:G170"/>
    <mergeCell ref="I170:J170"/>
    <mergeCell ref="F171:G171"/>
    <mergeCell ref="I171:J171"/>
    <mergeCell ref="F172:G172"/>
    <mergeCell ref="I172:J172"/>
    <mergeCell ref="F173:G173"/>
    <mergeCell ref="I173:J173"/>
    <mergeCell ref="F174:G174"/>
    <mergeCell ref="I174:J174"/>
    <mergeCell ref="F175:G175"/>
    <mergeCell ref="I175:J175"/>
    <mergeCell ref="F176:G176"/>
    <mergeCell ref="I176:J176"/>
    <mergeCell ref="F177:G177"/>
    <mergeCell ref="I177:J177"/>
    <mergeCell ref="F178:G178"/>
    <mergeCell ref="I178:J178"/>
    <mergeCell ref="F179:G179"/>
    <mergeCell ref="I179:J179"/>
    <mergeCell ref="F180:G180"/>
    <mergeCell ref="I180:J180"/>
    <mergeCell ref="F181:G181"/>
    <mergeCell ref="I181:J181"/>
    <mergeCell ref="F182:G182"/>
    <mergeCell ref="I182:J182"/>
    <mergeCell ref="F183:G183"/>
    <mergeCell ref="I183:J183"/>
    <mergeCell ref="F184:G184"/>
    <mergeCell ref="I184:J184"/>
    <mergeCell ref="F185:G185"/>
    <mergeCell ref="I185:J185"/>
    <mergeCell ref="F186:G186"/>
    <mergeCell ref="I186:J186"/>
    <mergeCell ref="A187:D187"/>
    <mergeCell ref="E187:G187"/>
    <mergeCell ref="H187:J187"/>
  </mergeCells>
  <pageMargins left="0.23622047244094491" right="0.23622047244094491" top="0.15748031496062992" bottom="0.15748031496062992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32"/>
  <sheetViews>
    <sheetView workbookViewId="0">
      <selection activeCell="D21" activeCellId="1" sqref="B9:H9 D21"/>
    </sheetView>
  </sheetViews>
  <sheetFormatPr defaultColWidth="7.8984375" defaultRowHeight="15.6" outlineLevelRow="1" x14ac:dyDescent="0.3"/>
  <cols>
    <col min="1" max="1" width="8.69921875" style="14" customWidth="1"/>
    <col min="2" max="4" width="14.8984375" style="14" customWidth="1"/>
    <col min="5" max="5" width="6.09765625" style="14" customWidth="1"/>
    <col min="6" max="6" width="3.5" style="14" customWidth="1"/>
    <col min="7" max="7" width="10.5" style="14" customWidth="1"/>
    <col min="8" max="8" width="6.09765625" style="14" customWidth="1"/>
    <col min="9" max="9" width="3.5" style="14" customWidth="1"/>
    <col min="10" max="10" width="10.5" style="14" customWidth="1"/>
    <col min="11" max="11" width="2.59765625" style="14" customWidth="1"/>
    <col min="12" max="12" width="12.19921875" style="14" customWidth="1"/>
    <col min="13" max="13" width="2.59765625" style="14" customWidth="1"/>
    <col min="14" max="14" width="12.19921875" style="14" customWidth="1"/>
  </cols>
  <sheetData>
    <row r="1" spans="1:15" ht="12.9" customHeight="1" x14ac:dyDescent="0.3">
      <c r="A1" s="13" t="s">
        <v>42</v>
      </c>
    </row>
    <row r="2" spans="1:15" ht="15.9" customHeight="1" x14ac:dyDescent="0.3">
      <c r="A2" s="15" t="s">
        <v>334</v>
      </c>
    </row>
    <row r="3" spans="1:15" ht="11.1" customHeight="1" x14ac:dyDescent="0.3">
      <c r="A3" s="14" t="s">
        <v>43</v>
      </c>
      <c r="B3" s="14" t="s">
        <v>44</v>
      </c>
    </row>
    <row r="4" spans="1:15" ht="11.1" customHeight="1" x14ac:dyDescent="0.3">
      <c r="A4" s="14" t="s">
        <v>45</v>
      </c>
      <c r="B4" s="14" t="s">
        <v>290</v>
      </c>
    </row>
    <row r="5" spans="1:15" ht="12.9" customHeight="1" x14ac:dyDescent="0.3">
      <c r="A5" s="312" t="s">
        <v>46</v>
      </c>
      <c r="B5" s="303" t="s">
        <v>47</v>
      </c>
      <c r="C5" s="303" t="s">
        <v>48</v>
      </c>
      <c r="D5" s="314" t="s">
        <v>49</v>
      </c>
      <c r="E5" s="303" t="s">
        <v>50</v>
      </c>
      <c r="F5" s="303"/>
      <c r="G5" s="303"/>
      <c r="H5" s="316" t="s">
        <v>51</v>
      </c>
      <c r="I5" s="316"/>
      <c r="J5" s="316"/>
      <c r="K5" s="303" t="s">
        <v>52</v>
      </c>
      <c r="L5" s="303"/>
      <c r="M5" s="303" t="s">
        <v>53</v>
      </c>
      <c r="N5" s="303"/>
    </row>
    <row r="6" spans="1:15" ht="12.9" customHeight="1" x14ac:dyDescent="0.3">
      <c r="A6" s="304"/>
      <c r="B6" s="313"/>
      <c r="C6" s="313"/>
      <c r="D6" s="315"/>
      <c r="E6" s="227" t="s">
        <v>54</v>
      </c>
      <c r="F6" s="306"/>
      <c r="G6" s="306"/>
      <c r="H6" s="226" t="s">
        <v>54</v>
      </c>
      <c r="I6" s="307"/>
      <c r="J6" s="307"/>
      <c r="K6" s="304"/>
      <c r="L6" s="305"/>
      <c r="M6" s="304"/>
      <c r="N6" s="305"/>
    </row>
    <row r="7" spans="1:15" ht="12" customHeight="1" x14ac:dyDescent="0.3">
      <c r="A7" s="308" t="s">
        <v>55</v>
      </c>
      <c r="B7" s="308"/>
      <c r="C7" s="308"/>
      <c r="D7" s="308"/>
      <c r="E7" s="311"/>
      <c r="F7" s="311"/>
      <c r="G7" s="311"/>
      <c r="H7" s="311"/>
      <c r="I7" s="311"/>
      <c r="J7" s="311"/>
      <c r="K7" s="16"/>
      <c r="L7" s="17"/>
      <c r="M7" s="18"/>
      <c r="N7" s="19">
        <v>0</v>
      </c>
    </row>
    <row r="8" spans="1:15" ht="83.1" customHeight="1" outlineLevel="1" x14ac:dyDescent="0.3">
      <c r="A8" s="20" t="s">
        <v>336</v>
      </c>
      <c r="B8" s="21" t="s">
        <v>505</v>
      </c>
      <c r="C8" s="21" t="s">
        <v>59</v>
      </c>
      <c r="D8" s="21" t="s">
        <v>291</v>
      </c>
      <c r="E8" s="22">
        <v>8310</v>
      </c>
      <c r="F8" s="301">
        <v>7007.08</v>
      </c>
      <c r="G8" s="301"/>
      <c r="H8" s="22">
        <v>3150</v>
      </c>
      <c r="I8" s="302" t="s">
        <v>56</v>
      </c>
      <c r="J8" s="302"/>
      <c r="K8" s="23" t="s">
        <v>57</v>
      </c>
      <c r="L8" s="228">
        <v>7007.08</v>
      </c>
      <c r="M8" s="24"/>
      <c r="N8" s="25"/>
      <c r="O8" s="26"/>
    </row>
    <row r="9" spans="1:15" ht="83.1" customHeight="1" outlineLevel="1" x14ac:dyDescent="0.3">
      <c r="A9" s="20" t="s">
        <v>336</v>
      </c>
      <c r="B9" s="21" t="s">
        <v>506</v>
      </c>
      <c r="C9" s="21" t="s">
        <v>59</v>
      </c>
      <c r="D9" s="21" t="s">
        <v>291</v>
      </c>
      <c r="E9" s="22">
        <v>8310</v>
      </c>
      <c r="F9" s="301">
        <v>2012.97</v>
      </c>
      <c r="G9" s="301"/>
      <c r="H9" s="22">
        <v>3150</v>
      </c>
      <c r="I9" s="302" t="s">
        <v>56</v>
      </c>
      <c r="J9" s="302"/>
      <c r="K9" s="23" t="s">
        <v>57</v>
      </c>
      <c r="L9" s="228">
        <v>9020.0499999999993</v>
      </c>
      <c r="M9" s="24"/>
      <c r="N9" s="25"/>
      <c r="O9" s="26"/>
    </row>
    <row r="10" spans="1:15" ht="95.1" customHeight="1" outlineLevel="1" x14ac:dyDescent="0.3">
      <c r="A10" s="20" t="s">
        <v>336</v>
      </c>
      <c r="B10" s="21" t="s">
        <v>507</v>
      </c>
      <c r="C10" s="21" t="s">
        <v>59</v>
      </c>
      <c r="D10" s="21" t="s">
        <v>291</v>
      </c>
      <c r="E10" s="22">
        <v>8310</v>
      </c>
      <c r="F10" s="301">
        <v>5254.87</v>
      </c>
      <c r="G10" s="301"/>
      <c r="H10" s="22">
        <v>3150</v>
      </c>
      <c r="I10" s="302" t="s">
        <v>56</v>
      </c>
      <c r="J10" s="302"/>
      <c r="K10" s="23" t="s">
        <v>57</v>
      </c>
      <c r="L10" s="228">
        <v>14274.919999999998</v>
      </c>
      <c r="M10" s="24"/>
      <c r="N10" s="25"/>
      <c r="O10" s="26"/>
    </row>
    <row r="11" spans="1:15" ht="95.1" customHeight="1" outlineLevel="1" x14ac:dyDescent="0.3">
      <c r="A11" s="20" t="s">
        <v>336</v>
      </c>
      <c r="B11" s="21" t="s">
        <v>507</v>
      </c>
      <c r="C11" s="21" t="s">
        <v>59</v>
      </c>
      <c r="D11" s="21" t="s">
        <v>291</v>
      </c>
      <c r="E11" s="22">
        <v>8310</v>
      </c>
      <c r="F11" s="317">
        <v>93.78</v>
      </c>
      <c r="G11" s="317"/>
      <c r="H11" s="22">
        <v>3150</v>
      </c>
      <c r="I11" s="302" t="s">
        <v>56</v>
      </c>
      <c r="J11" s="302"/>
      <c r="K11" s="23" t="s">
        <v>57</v>
      </c>
      <c r="L11" s="228">
        <v>14368.699999999999</v>
      </c>
      <c r="M11" s="24"/>
      <c r="N11" s="25"/>
      <c r="O11" s="26"/>
    </row>
    <row r="12" spans="1:15" ht="83.1" customHeight="1" outlineLevel="1" x14ac:dyDescent="0.3">
      <c r="A12" s="20" t="s">
        <v>336</v>
      </c>
      <c r="B12" s="21" t="s">
        <v>508</v>
      </c>
      <c r="C12" s="21" t="s">
        <v>59</v>
      </c>
      <c r="D12" s="21" t="s">
        <v>291</v>
      </c>
      <c r="E12" s="22">
        <v>8310</v>
      </c>
      <c r="F12" s="301">
        <v>3916.01</v>
      </c>
      <c r="G12" s="301"/>
      <c r="H12" s="22">
        <v>3150</v>
      </c>
      <c r="I12" s="302" t="s">
        <v>56</v>
      </c>
      <c r="J12" s="302"/>
      <c r="K12" s="23" t="s">
        <v>57</v>
      </c>
      <c r="L12" s="228">
        <v>18284.71</v>
      </c>
      <c r="M12" s="24"/>
      <c r="N12" s="25"/>
      <c r="O12" s="26"/>
    </row>
    <row r="13" spans="1:15" ht="83.1" customHeight="1" outlineLevel="1" x14ac:dyDescent="0.3">
      <c r="A13" s="20" t="s">
        <v>336</v>
      </c>
      <c r="B13" s="21" t="s">
        <v>509</v>
      </c>
      <c r="C13" s="21" t="s">
        <v>59</v>
      </c>
      <c r="D13" s="21" t="s">
        <v>291</v>
      </c>
      <c r="E13" s="22">
        <v>8310</v>
      </c>
      <c r="F13" s="301">
        <v>12807.33</v>
      </c>
      <c r="G13" s="301"/>
      <c r="H13" s="22">
        <v>3150</v>
      </c>
      <c r="I13" s="302" t="s">
        <v>56</v>
      </c>
      <c r="J13" s="302"/>
      <c r="K13" s="23" t="s">
        <v>57</v>
      </c>
      <c r="L13" s="228">
        <v>31092.04</v>
      </c>
      <c r="M13" s="24"/>
      <c r="N13" s="25"/>
      <c r="O13" s="26"/>
    </row>
    <row r="14" spans="1:15" ht="83.1" customHeight="1" outlineLevel="1" x14ac:dyDescent="0.3">
      <c r="A14" s="20" t="s">
        <v>336</v>
      </c>
      <c r="B14" s="21" t="s">
        <v>509</v>
      </c>
      <c r="C14" s="21" t="s">
        <v>59</v>
      </c>
      <c r="D14" s="21" t="s">
        <v>291</v>
      </c>
      <c r="E14" s="22">
        <v>8310</v>
      </c>
      <c r="F14" s="317">
        <v>296.95</v>
      </c>
      <c r="G14" s="317"/>
      <c r="H14" s="22">
        <v>3150</v>
      </c>
      <c r="I14" s="302" t="s">
        <v>56</v>
      </c>
      <c r="J14" s="302"/>
      <c r="K14" s="23" t="s">
        <v>57</v>
      </c>
      <c r="L14" s="228">
        <v>31388.99</v>
      </c>
      <c r="M14" s="24"/>
      <c r="N14" s="25"/>
      <c r="O14" s="26"/>
    </row>
    <row r="15" spans="1:15" ht="83.1" customHeight="1" outlineLevel="1" x14ac:dyDescent="0.3">
      <c r="A15" s="20" t="s">
        <v>336</v>
      </c>
      <c r="B15" s="21" t="s">
        <v>506</v>
      </c>
      <c r="C15" s="21" t="s">
        <v>59</v>
      </c>
      <c r="D15" s="21" t="s">
        <v>291</v>
      </c>
      <c r="E15" s="22">
        <v>8310</v>
      </c>
      <c r="F15" s="301">
        <v>9423.2199999999993</v>
      </c>
      <c r="G15" s="301"/>
      <c r="H15" s="22">
        <v>3150</v>
      </c>
      <c r="I15" s="302" t="s">
        <v>56</v>
      </c>
      <c r="J15" s="302"/>
      <c r="K15" s="23" t="s">
        <v>57</v>
      </c>
      <c r="L15" s="228">
        <v>40812.21</v>
      </c>
      <c r="M15" s="24"/>
      <c r="N15" s="25"/>
      <c r="O15" s="26"/>
    </row>
    <row r="16" spans="1:15" ht="83.1" customHeight="1" outlineLevel="1" x14ac:dyDescent="0.3">
      <c r="A16" s="20" t="s">
        <v>347</v>
      </c>
      <c r="B16" s="21" t="s">
        <v>510</v>
      </c>
      <c r="C16" s="21" t="s">
        <v>59</v>
      </c>
      <c r="D16" s="21" t="s">
        <v>291</v>
      </c>
      <c r="E16" s="22">
        <v>8310</v>
      </c>
      <c r="F16" s="301">
        <v>6325.92</v>
      </c>
      <c r="G16" s="301"/>
      <c r="H16" s="22">
        <v>3150</v>
      </c>
      <c r="I16" s="302" t="s">
        <v>56</v>
      </c>
      <c r="J16" s="302"/>
      <c r="K16" s="23" t="s">
        <v>57</v>
      </c>
      <c r="L16" s="228">
        <v>47138.13</v>
      </c>
      <c r="M16" s="24"/>
      <c r="N16" s="25"/>
      <c r="O16" s="26"/>
    </row>
    <row r="17" spans="1:15" ht="95.1" customHeight="1" outlineLevel="1" x14ac:dyDescent="0.3">
      <c r="A17" s="20" t="s">
        <v>347</v>
      </c>
      <c r="B17" s="21" t="s">
        <v>511</v>
      </c>
      <c r="C17" s="21" t="s">
        <v>59</v>
      </c>
      <c r="D17" s="21" t="s">
        <v>291</v>
      </c>
      <c r="E17" s="22">
        <v>8310</v>
      </c>
      <c r="F17" s="301">
        <v>8586.06</v>
      </c>
      <c r="G17" s="301"/>
      <c r="H17" s="22">
        <v>3150</v>
      </c>
      <c r="I17" s="302" t="s">
        <v>56</v>
      </c>
      <c r="J17" s="302"/>
      <c r="K17" s="23" t="s">
        <v>57</v>
      </c>
      <c r="L17" s="228">
        <v>55724.189999999995</v>
      </c>
      <c r="M17" s="24"/>
      <c r="N17" s="25"/>
      <c r="O17" s="26"/>
    </row>
    <row r="18" spans="1:15" ht="95.1" customHeight="1" outlineLevel="1" x14ac:dyDescent="0.3">
      <c r="A18" s="20" t="s">
        <v>347</v>
      </c>
      <c r="B18" s="21" t="s">
        <v>511</v>
      </c>
      <c r="C18" s="21" t="s">
        <v>59</v>
      </c>
      <c r="D18" s="21" t="s">
        <v>291</v>
      </c>
      <c r="E18" s="22">
        <v>8310</v>
      </c>
      <c r="F18" s="317">
        <v>312.58</v>
      </c>
      <c r="G18" s="317"/>
      <c r="H18" s="22">
        <v>3150</v>
      </c>
      <c r="I18" s="302" t="s">
        <v>56</v>
      </c>
      <c r="J18" s="302"/>
      <c r="K18" s="23" t="s">
        <v>57</v>
      </c>
      <c r="L18" s="228">
        <v>56036.77</v>
      </c>
      <c r="M18" s="24"/>
      <c r="N18" s="25"/>
      <c r="O18" s="26"/>
    </row>
    <row r="19" spans="1:15" ht="83.1" customHeight="1" outlineLevel="1" x14ac:dyDescent="0.3">
      <c r="A19" s="20" t="s">
        <v>347</v>
      </c>
      <c r="B19" s="21" t="s">
        <v>512</v>
      </c>
      <c r="C19" s="21" t="s">
        <v>59</v>
      </c>
      <c r="D19" s="21" t="s">
        <v>291</v>
      </c>
      <c r="E19" s="22">
        <v>8310</v>
      </c>
      <c r="F19" s="301">
        <v>9978.33</v>
      </c>
      <c r="G19" s="301"/>
      <c r="H19" s="22">
        <v>3150</v>
      </c>
      <c r="I19" s="302" t="s">
        <v>56</v>
      </c>
      <c r="J19" s="302"/>
      <c r="K19" s="23" t="s">
        <v>57</v>
      </c>
      <c r="L19" s="228">
        <v>66015.099999999991</v>
      </c>
      <c r="M19" s="24"/>
      <c r="N19" s="25"/>
      <c r="O19" s="26"/>
    </row>
    <row r="20" spans="1:15" ht="83.1" customHeight="1" outlineLevel="1" x14ac:dyDescent="0.3">
      <c r="A20" s="20" t="s">
        <v>347</v>
      </c>
      <c r="B20" s="21" t="s">
        <v>512</v>
      </c>
      <c r="C20" s="21" t="s">
        <v>59</v>
      </c>
      <c r="D20" s="21" t="s">
        <v>291</v>
      </c>
      <c r="E20" s="22">
        <v>8310</v>
      </c>
      <c r="F20" s="317">
        <v>312.58</v>
      </c>
      <c r="G20" s="317"/>
      <c r="H20" s="22">
        <v>3150</v>
      </c>
      <c r="I20" s="302" t="s">
        <v>56</v>
      </c>
      <c r="J20" s="302"/>
      <c r="K20" s="23" t="s">
        <v>57</v>
      </c>
      <c r="L20" s="228">
        <v>66327.679999999993</v>
      </c>
      <c r="M20" s="24"/>
      <c r="N20" s="25"/>
      <c r="O20" s="26"/>
    </row>
    <row r="21" spans="1:15" ht="83.1" customHeight="1" outlineLevel="1" x14ac:dyDescent="0.3">
      <c r="A21" s="20" t="s">
        <v>347</v>
      </c>
      <c r="B21" s="21" t="s">
        <v>513</v>
      </c>
      <c r="C21" s="21" t="s">
        <v>59</v>
      </c>
      <c r="D21" s="21" t="s">
        <v>291</v>
      </c>
      <c r="E21" s="22">
        <v>8310</v>
      </c>
      <c r="F21" s="301">
        <v>11539.19</v>
      </c>
      <c r="G21" s="301"/>
      <c r="H21" s="22">
        <v>3150</v>
      </c>
      <c r="I21" s="302" t="s">
        <v>56</v>
      </c>
      <c r="J21" s="302"/>
      <c r="K21" s="23" t="s">
        <v>57</v>
      </c>
      <c r="L21" s="228">
        <v>77866.87</v>
      </c>
      <c r="M21" s="24"/>
      <c r="N21" s="25"/>
      <c r="O21" s="26"/>
    </row>
    <row r="22" spans="1:15" ht="83.1" customHeight="1" outlineLevel="1" x14ac:dyDescent="0.3">
      <c r="A22" s="20" t="s">
        <v>347</v>
      </c>
      <c r="B22" s="21" t="s">
        <v>513</v>
      </c>
      <c r="C22" s="21" t="s">
        <v>59</v>
      </c>
      <c r="D22" s="21" t="s">
        <v>291</v>
      </c>
      <c r="E22" s="22">
        <v>8310</v>
      </c>
      <c r="F22" s="317">
        <v>281.33999999999997</v>
      </c>
      <c r="G22" s="317"/>
      <c r="H22" s="22">
        <v>3150</v>
      </c>
      <c r="I22" s="302" t="s">
        <v>56</v>
      </c>
      <c r="J22" s="302"/>
      <c r="K22" s="23" t="s">
        <v>57</v>
      </c>
      <c r="L22" s="228">
        <v>78148.209999999992</v>
      </c>
      <c r="M22" s="24"/>
      <c r="N22" s="25"/>
      <c r="O22" s="26"/>
    </row>
    <row r="23" spans="1:15" ht="83.1" customHeight="1" outlineLevel="1" x14ac:dyDescent="0.3">
      <c r="A23" s="20" t="s">
        <v>347</v>
      </c>
      <c r="B23" s="21" t="s">
        <v>510</v>
      </c>
      <c r="C23" s="21" t="s">
        <v>59</v>
      </c>
      <c r="D23" s="21" t="s">
        <v>291</v>
      </c>
      <c r="E23" s="22">
        <v>8310</v>
      </c>
      <c r="F23" s="301">
        <v>3547.78</v>
      </c>
      <c r="G23" s="301"/>
      <c r="H23" s="22">
        <v>3150</v>
      </c>
      <c r="I23" s="302" t="s">
        <v>56</v>
      </c>
      <c r="J23" s="302"/>
      <c r="K23" s="23" t="s">
        <v>57</v>
      </c>
      <c r="L23" s="228">
        <v>81695.989999999991</v>
      </c>
      <c r="M23" s="24"/>
      <c r="N23" s="25"/>
      <c r="O23" s="26"/>
    </row>
    <row r="24" spans="1:15" ht="83.1" customHeight="1" outlineLevel="1" x14ac:dyDescent="0.3">
      <c r="A24" s="20" t="s">
        <v>347</v>
      </c>
      <c r="B24" s="21" t="s">
        <v>514</v>
      </c>
      <c r="C24" s="21" t="s">
        <v>59</v>
      </c>
      <c r="D24" s="21" t="s">
        <v>291</v>
      </c>
      <c r="E24" s="22">
        <v>8310</v>
      </c>
      <c r="F24" s="301">
        <v>4548.33</v>
      </c>
      <c r="G24" s="301"/>
      <c r="H24" s="22">
        <v>3150</v>
      </c>
      <c r="I24" s="302" t="s">
        <v>56</v>
      </c>
      <c r="J24" s="302"/>
      <c r="K24" s="23" t="s">
        <v>57</v>
      </c>
      <c r="L24" s="228">
        <v>86244.319999999992</v>
      </c>
      <c r="M24" s="24"/>
      <c r="N24" s="25"/>
      <c r="O24" s="26"/>
    </row>
    <row r="25" spans="1:15" ht="83.1" customHeight="1" outlineLevel="1" x14ac:dyDescent="0.3">
      <c r="A25" s="20" t="s">
        <v>356</v>
      </c>
      <c r="B25" s="21" t="s">
        <v>515</v>
      </c>
      <c r="C25" s="21" t="s">
        <v>59</v>
      </c>
      <c r="D25" s="21" t="s">
        <v>291</v>
      </c>
      <c r="E25" s="22">
        <v>8310</v>
      </c>
      <c r="F25" s="301">
        <v>7379.47</v>
      </c>
      <c r="G25" s="301"/>
      <c r="H25" s="22">
        <v>3150</v>
      </c>
      <c r="I25" s="302" t="s">
        <v>56</v>
      </c>
      <c r="J25" s="302"/>
      <c r="K25" s="23" t="s">
        <v>57</v>
      </c>
      <c r="L25" s="228">
        <v>93623.79</v>
      </c>
      <c r="M25" s="24"/>
      <c r="N25" s="25"/>
      <c r="O25" s="26"/>
    </row>
    <row r="26" spans="1:15" ht="95.1" customHeight="1" outlineLevel="1" x14ac:dyDescent="0.3">
      <c r="A26" s="20" t="s">
        <v>356</v>
      </c>
      <c r="B26" s="21" t="s">
        <v>516</v>
      </c>
      <c r="C26" s="21" t="s">
        <v>59</v>
      </c>
      <c r="D26" s="21" t="s">
        <v>291</v>
      </c>
      <c r="E26" s="22">
        <v>8310</v>
      </c>
      <c r="F26" s="301">
        <v>8181.66</v>
      </c>
      <c r="G26" s="301"/>
      <c r="H26" s="22">
        <v>3150</v>
      </c>
      <c r="I26" s="302" t="s">
        <v>56</v>
      </c>
      <c r="J26" s="302"/>
      <c r="K26" s="23" t="s">
        <v>57</v>
      </c>
      <c r="L26" s="228">
        <v>101805.45</v>
      </c>
      <c r="M26" s="24"/>
      <c r="N26" s="25"/>
      <c r="O26" s="26"/>
    </row>
    <row r="27" spans="1:15" ht="95.1" customHeight="1" outlineLevel="1" x14ac:dyDescent="0.3">
      <c r="A27" s="20" t="s">
        <v>356</v>
      </c>
      <c r="B27" s="21" t="s">
        <v>516</v>
      </c>
      <c r="C27" s="21" t="s">
        <v>59</v>
      </c>
      <c r="D27" s="21" t="s">
        <v>291</v>
      </c>
      <c r="E27" s="22">
        <v>8310</v>
      </c>
      <c r="F27" s="317">
        <v>395.93</v>
      </c>
      <c r="G27" s="317"/>
      <c r="H27" s="22">
        <v>3150</v>
      </c>
      <c r="I27" s="302" t="s">
        <v>56</v>
      </c>
      <c r="J27" s="302"/>
      <c r="K27" s="23" t="s">
        <v>57</v>
      </c>
      <c r="L27" s="228">
        <v>102201.37999999999</v>
      </c>
      <c r="M27" s="24"/>
      <c r="N27" s="25"/>
      <c r="O27" s="26"/>
    </row>
    <row r="28" spans="1:15" ht="83.1" customHeight="1" outlineLevel="1" x14ac:dyDescent="0.3">
      <c r="A28" s="20" t="s">
        <v>356</v>
      </c>
      <c r="B28" s="21" t="s">
        <v>517</v>
      </c>
      <c r="C28" s="21" t="s">
        <v>59</v>
      </c>
      <c r="D28" s="21" t="s">
        <v>291</v>
      </c>
      <c r="E28" s="22">
        <v>8310</v>
      </c>
      <c r="F28" s="301">
        <v>9429.74</v>
      </c>
      <c r="G28" s="301"/>
      <c r="H28" s="22">
        <v>3150</v>
      </c>
      <c r="I28" s="302" t="s">
        <v>56</v>
      </c>
      <c r="J28" s="302"/>
      <c r="K28" s="23" t="s">
        <v>57</v>
      </c>
      <c r="L28" s="228">
        <v>111631.12</v>
      </c>
      <c r="M28" s="24"/>
      <c r="N28" s="25"/>
      <c r="O28" s="26"/>
    </row>
    <row r="29" spans="1:15" ht="83.1" customHeight="1" outlineLevel="1" x14ac:dyDescent="0.3">
      <c r="A29" s="20" t="s">
        <v>356</v>
      </c>
      <c r="B29" s="21" t="s">
        <v>517</v>
      </c>
      <c r="C29" s="21" t="s">
        <v>59</v>
      </c>
      <c r="D29" s="21" t="s">
        <v>291</v>
      </c>
      <c r="E29" s="22">
        <v>8310</v>
      </c>
      <c r="F29" s="317">
        <v>395.93</v>
      </c>
      <c r="G29" s="317"/>
      <c r="H29" s="22">
        <v>3150</v>
      </c>
      <c r="I29" s="302" t="s">
        <v>56</v>
      </c>
      <c r="J29" s="302"/>
      <c r="K29" s="23" t="s">
        <v>57</v>
      </c>
      <c r="L29" s="228">
        <v>112027.04999999999</v>
      </c>
      <c r="M29" s="24"/>
      <c r="N29" s="25"/>
      <c r="O29" s="26"/>
    </row>
    <row r="30" spans="1:15" ht="83.1" customHeight="1" outlineLevel="1" x14ac:dyDescent="0.3">
      <c r="A30" s="20" t="s">
        <v>356</v>
      </c>
      <c r="B30" s="21" t="s">
        <v>518</v>
      </c>
      <c r="C30" s="21" t="s">
        <v>59</v>
      </c>
      <c r="D30" s="21" t="s">
        <v>291</v>
      </c>
      <c r="E30" s="22">
        <v>8310</v>
      </c>
      <c r="F30" s="301">
        <v>11753.5</v>
      </c>
      <c r="G30" s="301"/>
      <c r="H30" s="22">
        <v>3150</v>
      </c>
      <c r="I30" s="302" t="s">
        <v>56</v>
      </c>
      <c r="J30" s="302"/>
      <c r="K30" s="23" t="s">
        <v>57</v>
      </c>
      <c r="L30" s="228">
        <v>123780.54999999999</v>
      </c>
      <c r="M30" s="24"/>
      <c r="N30" s="25"/>
      <c r="O30" s="26"/>
    </row>
    <row r="31" spans="1:15" ht="83.1" customHeight="1" outlineLevel="1" x14ac:dyDescent="0.3">
      <c r="A31" s="20" t="s">
        <v>356</v>
      </c>
      <c r="B31" s="21" t="s">
        <v>518</v>
      </c>
      <c r="C31" s="21" t="s">
        <v>59</v>
      </c>
      <c r="D31" s="21" t="s">
        <v>291</v>
      </c>
      <c r="E31" s="22">
        <v>8310</v>
      </c>
      <c r="F31" s="317">
        <v>375.1</v>
      </c>
      <c r="G31" s="317"/>
      <c r="H31" s="22">
        <v>3150</v>
      </c>
      <c r="I31" s="302" t="s">
        <v>56</v>
      </c>
      <c r="J31" s="302"/>
      <c r="K31" s="23" t="s">
        <v>57</v>
      </c>
      <c r="L31" s="228">
        <v>124155.65</v>
      </c>
      <c r="M31" s="24"/>
      <c r="N31" s="25"/>
      <c r="O31" s="26"/>
    </row>
    <row r="32" spans="1:15" ht="83.1" customHeight="1" outlineLevel="1" x14ac:dyDescent="0.3">
      <c r="A32" s="20" t="s">
        <v>356</v>
      </c>
      <c r="B32" s="21" t="s">
        <v>519</v>
      </c>
      <c r="C32" s="21" t="s">
        <v>59</v>
      </c>
      <c r="D32" s="21" t="s">
        <v>291</v>
      </c>
      <c r="E32" s="22">
        <v>8310</v>
      </c>
      <c r="F32" s="301">
        <v>1330.22</v>
      </c>
      <c r="G32" s="301"/>
      <c r="H32" s="22">
        <v>3150</v>
      </c>
      <c r="I32" s="302" t="s">
        <v>56</v>
      </c>
      <c r="J32" s="302"/>
      <c r="K32" s="23" t="s">
        <v>57</v>
      </c>
      <c r="L32" s="228">
        <v>125485.87</v>
      </c>
      <c r="M32" s="24"/>
      <c r="N32" s="25"/>
      <c r="O32" s="26"/>
    </row>
    <row r="33" spans="1:15" ht="83.1" customHeight="1" outlineLevel="1" x14ac:dyDescent="0.3">
      <c r="A33" s="20" t="s">
        <v>356</v>
      </c>
      <c r="B33" s="21" t="s">
        <v>519</v>
      </c>
      <c r="C33" s="21" t="s">
        <v>59</v>
      </c>
      <c r="D33" s="21" t="s">
        <v>291</v>
      </c>
      <c r="E33" s="22">
        <v>8310</v>
      </c>
      <c r="F33" s="301">
        <v>12699.26</v>
      </c>
      <c r="G33" s="301"/>
      <c r="H33" s="22">
        <v>3150</v>
      </c>
      <c r="I33" s="302" t="s">
        <v>56</v>
      </c>
      <c r="J33" s="302"/>
      <c r="K33" s="23" t="s">
        <v>57</v>
      </c>
      <c r="L33" s="228">
        <v>138185.13</v>
      </c>
      <c r="M33" s="24"/>
      <c r="N33" s="25"/>
      <c r="O33" s="26"/>
    </row>
    <row r="34" spans="1:15" ht="95.1" customHeight="1" outlineLevel="1" x14ac:dyDescent="0.3">
      <c r="A34" s="20" t="s">
        <v>369</v>
      </c>
      <c r="B34" s="21" t="s">
        <v>520</v>
      </c>
      <c r="C34" s="21" t="s">
        <v>59</v>
      </c>
      <c r="D34" s="21" t="s">
        <v>291</v>
      </c>
      <c r="E34" s="22">
        <v>8310</v>
      </c>
      <c r="F34" s="317">
        <v>437.61</v>
      </c>
      <c r="G34" s="317"/>
      <c r="H34" s="22">
        <v>3150</v>
      </c>
      <c r="I34" s="302" t="s">
        <v>56</v>
      </c>
      <c r="J34" s="302"/>
      <c r="K34" s="23" t="s">
        <v>57</v>
      </c>
      <c r="L34" s="228">
        <v>138622.74</v>
      </c>
      <c r="M34" s="24"/>
      <c r="N34" s="25"/>
      <c r="O34" s="26"/>
    </row>
    <row r="35" spans="1:15" ht="95.1" customHeight="1" outlineLevel="1" x14ac:dyDescent="0.3">
      <c r="A35" s="20" t="s">
        <v>369</v>
      </c>
      <c r="B35" s="21" t="s">
        <v>521</v>
      </c>
      <c r="C35" s="21" t="s">
        <v>59</v>
      </c>
      <c r="D35" s="21" t="s">
        <v>291</v>
      </c>
      <c r="E35" s="22">
        <v>8310</v>
      </c>
      <c r="F35" s="301">
        <v>11597.43</v>
      </c>
      <c r="G35" s="301"/>
      <c r="H35" s="22">
        <v>3150</v>
      </c>
      <c r="I35" s="302" t="s">
        <v>56</v>
      </c>
      <c r="J35" s="302"/>
      <c r="K35" s="23" t="s">
        <v>57</v>
      </c>
      <c r="L35" s="228">
        <v>150220.16999999998</v>
      </c>
      <c r="M35" s="24"/>
      <c r="N35" s="25"/>
      <c r="O35" s="26"/>
    </row>
    <row r="36" spans="1:15" ht="83.25" customHeight="1" outlineLevel="1" x14ac:dyDescent="0.3">
      <c r="A36" s="20" t="s">
        <v>369</v>
      </c>
      <c r="B36" s="21" t="s">
        <v>522</v>
      </c>
      <c r="C36" s="21" t="s">
        <v>59</v>
      </c>
      <c r="D36" s="21" t="s">
        <v>291</v>
      </c>
      <c r="E36" s="22">
        <v>8310</v>
      </c>
      <c r="F36" s="301">
        <v>2203.91</v>
      </c>
      <c r="G36" s="301"/>
      <c r="H36" s="22">
        <v>3430</v>
      </c>
      <c r="I36" s="302" t="s">
        <v>56</v>
      </c>
      <c r="J36" s="302"/>
      <c r="K36" s="23" t="s">
        <v>57</v>
      </c>
      <c r="L36" s="228">
        <v>152424.07999999999</v>
      </c>
      <c r="M36" s="24"/>
      <c r="N36" s="25"/>
      <c r="O36" s="26"/>
    </row>
    <row r="37" spans="1:15" ht="83.1" customHeight="1" outlineLevel="1" x14ac:dyDescent="0.3">
      <c r="A37" s="20" t="s">
        <v>369</v>
      </c>
      <c r="B37" s="21" t="s">
        <v>523</v>
      </c>
      <c r="C37" s="21" t="s">
        <v>59</v>
      </c>
      <c r="D37" s="21" t="s">
        <v>291</v>
      </c>
      <c r="E37" s="22">
        <v>8310</v>
      </c>
      <c r="F37" s="317">
        <v>187.56</v>
      </c>
      <c r="G37" s="317"/>
      <c r="H37" s="22">
        <v>3150</v>
      </c>
      <c r="I37" s="302" t="s">
        <v>56</v>
      </c>
      <c r="J37" s="302"/>
      <c r="K37" s="23" t="s">
        <v>57</v>
      </c>
      <c r="L37" s="228">
        <v>152611.63999999998</v>
      </c>
      <c r="M37" s="24"/>
      <c r="N37" s="25"/>
      <c r="O37" s="26"/>
    </row>
    <row r="38" spans="1:15" ht="86.25" customHeight="1" outlineLevel="1" x14ac:dyDescent="0.3">
      <c r="A38" s="20" t="s">
        <v>369</v>
      </c>
      <c r="B38" s="21" t="s">
        <v>523</v>
      </c>
      <c r="C38" s="21" t="s">
        <v>59</v>
      </c>
      <c r="D38" s="21" t="s">
        <v>291</v>
      </c>
      <c r="E38" s="22">
        <v>8310</v>
      </c>
      <c r="F38" s="301">
        <v>2056.77</v>
      </c>
      <c r="G38" s="301"/>
      <c r="H38" s="22">
        <v>3430</v>
      </c>
      <c r="I38" s="302" t="s">
        <v>56</v>
      </c>
      <c r="J38" s="302"/>
      <c r="K38" s="23" t="s">
        <v>57</v>
      </c>
      <c r="L38" s="228">
        <v>154668.40999999997</v>
      </c>
      <c r="M38" s="24"/>
      <c r="N38" s="25"/>
      <c r="O38" s="26"/>
    </row>
    <row r="39" spans="1:15" ht="83.1" customHeight="1" outlineLevel="1" x14ac:dyDescent="0.3">
      <c r="A39" s="20" t="s">
        <v>369</v>
      </c>
      <c r="B39" s="21" t="s">
        <v>524</v>
      </c>
      <c r="C39" s="21" t="s">
        <v>59</v>
      </c>
      <c r="D39" s="21" t="s">
        <v>291</v>
      </c>
      <c r="E39" s="22">
        <v>8310</v>
      </c>
      <c r="F39" s="301">
        <v>10824.02</v>
      </c>
      <c r="G39" s="301"/>
      <c r="H39" s="22">
        <v>3150</v>
      </c>
      <c r="I39" s="302" t="s">
        <v>56</v>
      </c>
      <c r="J39" s="302"/>
      <c r="K39" s="23" t="s">
        <v>57</v>
      </c>
      <c r="L39" s="228">
        <v>165492.42999999996</v>
      </c>
      <c r="M39" s="24"/>
      <c r="N39" s="25"/>
      <c r="O39" s="26"/>
    </row>
    <row r="40" spans="1:15" ht="83.1" customHeight="1" outlineLevel="1" x14ac:dyDescent="0.3">
      <c r="A40" s="20" t="s">
        <v>369</v>
      </c>
      <c r="B40" s="21" t="s">
        <v>524</v>
      </c>
      <c r="C40" s="21" t="s">
        <v>59</v>
      </c>
      <c r="D40" s="21" t="s">
        <v>291</v>
      </c>
      <c r="E40" s="22">
        <v>8310</v>
      </c>
      <c r="F40" s="317">
        <v>458.48</v>
      </c>
      <c r="G40" s="317"/>
      <c r="H40" s="22">
        <v>3150</v>
      </c>
      <c r="I40" s="302" t="s">
        <v>56</v>
      </c>
      <c r="J40" s="302"/>
      <c r="K40" s="23" t="s">
        <v>57</v>
      </c>
      <c r="L40" s="228">
        <v>165950.90999999997</v>
      </c>
      <c r="M40" s="24"/>
      <c r="N40" s="25"/>
      <c r="O40" s="26"/>
    </row>
    <row r="41" spans="1:15" ht="83.1" customHeight="1" outlineLevel="1" x14ac:dyDescent="0.3">
      <c r="A41" s="20" t="s">
        <v>369</v>
      </c>
      <c r="B41" s="21" t="s">
        <v>524</v>
      </c>
      <c r="C41" s="21" t="s">
        <v>59</v>
      </c>
      <c r="D41" s="21" t="s">
        <v>291</v>
      </c>
      <c r="E41" s="22">
        <v>8310</v>
      </c>
      <c r="F41" s="301">
        <v>14232</v>
      </c>
      <c r="G41" s="301"/>
      <c r="H41" s="22">
        <v>3150</v>
      </c>
      <c r="I41" s="302" t="s">
        <v>56</v>
      </c>
      <c r="J41" s="302"/>
      <c r="K41" s="23" t="s">
        <v>57</v>
      </c>
      <c r="L41" s="228">
        <v>180182.90999999997</v>
      </c>
      <c r="M41" s="24"/>
      <c r="N41" s="25"/>
      <c r="O41" s="26"/>
    </row>
    <row r="42" spans="1:15" ht="86.25" customHeight="1" outlineLevel="1" x14ac:dyDescent="0.3">
      <c r="A42" s="20" t="s">
        <v>369</v>
      </c>
      <c r="B42" s="21" t="s">
        <v>525</v>
      </c>
      <c r="C42" s="21" t="s">
        <v>59</v>
      </c>
      <c r="D42" s="21" t="s">
        <v>291</v>
      </c>
      <c r="E42" s="22">
        <v>8310</v>
      </c>
      <c r="F42" s="301">
        <v>2704.35</v>
      </c>
      <c r="G42" s="301"/>
      <c r="H42" s="22">
        <v>3430</v>
      </c>
      <c r="I42" s="302" t="s">
        <v>56</v>
      </c>
      <c r="J42" s="302"/>
      <c r="K42" s="23" t="s">
        <v>57</v>
      </c>
      <c r="L42" s="228">
        <v>182887.25999999998</v>
      </c>
      <c r="M42" s="24"/>
      <c r="N42" s="25"/>
      <c r="O42" s="26"/>
    </row>
    <row r="43" spans="1:15" ht="83.1" customHeight="1" outlineLevel="1" x14ac:dyDescent="0.3">
      <c r="A43" s="20" t="s">
        <v>369</v>
      </c>
      <c r="B43" s="21" t="s">
        <v>525</v>
      </c>
      <c r="C43" s="21" t="s">
        <v>59</v>
      </c>
      <c r="D43" s="21" t="s">
        <v>291</v>
      </c>
      <c r="E43" s="22">
        <v>8310</v>
      </c>
      <c r="F43" s="301">
        <v>1744.17</v>
      </c>
      <c r="G43" s="301"/>
      <c r="H43" s="22">
        <v>3150</v>
      </c>
      <c r="I43" s="302" t="s">
        <v>56</v>
      </c>
      <c r="J43" s="302"/>
      <c r="K43" s="23" t="s">
        <v>57</v>
      </c>
      <c r="L43" s="228">
        <v>184631.43</v>
      </c>
      <c r="M43" s="24"/>
      <c r="N43" s="25"/>
      <c r="O43" s="26"/>
    </row>
    <row r="44" spans="1:15" ht="95.1" customHeight="1" outlineLevel="1" x14ac:dyDescent="0.3">
      <c r="A44" s="20" t="s">
        <v>371</v>
      </c>
      <c r="B44" s="21" t="s">
        <v>526</v>
      </c>
      <c r="C44" s="21" t="s">
        <v>59</v>
      </c>
      <c r="D44" s="21" t="s">
        <v>291</v>
      </c>
      <c r="E44" s="22">
        <v>8310</v>
      </c>
      <c r="F44" s="301">
        <v>8640.6299999999992</v>
      </c>
      <c r="G44" s="301"/>
      <c r="H44" s="22">
        <v>3150</v>
      </c>
      <c r="I44" s="302" t="s">
        <v>56</v>
      </c>
      <c r="J44" s="302"/>
      <c r="K44" s="23" t="s">
        <v>57</v>
      </c>
      <c r="L44" s="228">
        <v>193272.06</v>
      </c>
      <c r="M44" s="24"/>
      <c r="N44" s="25"/>
      <c r="O44" s="26"/>
    </row>
    <row r="45" spans="1:15" ht="95.1" customHeight="1" outlineLevel="1" x14ac:dyDescent="0.3">
      <c r="A45" s="20" t="s">
        <v>371</v>
      </c>
      <c r="B45" s="21" t="s">
        <v>526</v>
      </c>
      <c r="C45" s="21" t="s">
        <v>59</v>
      </c>
      <c r="D45" s="21" t="s">
        <v>291</v>
      </c>
      <c r="E45" s="22">
        <v>8310</v>
      </c>
      <c r="F45" s="317">
        <v>395.96</v>
      </c>
      <c r="G45" s="317"/>
      <c r="H45" s="22">
        <v>3150</v>
      </c>
      <c r="I45" s="302" t="s">
        <v>56</v>
      </c>
      <c r="J45" s="302"/>
      <c r="K45" s="23" t="s">
        <v>57</v>
      </c>
      <c r="L45" s="228">
        <v>193668.02</v>
      </c>
      <c r="M45" s="24"/>
      <c r="N45" s="25"/>
      <c r="O45" s="26"/>
    </row>
    <row r="46" spans="1:15" ht="83.1" customHeight="1" outlineLevel="1" x14ac:dyDescent="0.3">
      <c r="A46" s="20" t="s">
        <v>371</v>
      </c>
      <c r="B46" s="21" t="s">
        <v>527</v>
      </c>
      <c r="C46" s="21" t="s">
        <v>59</v>
      </c>
      <c r="D46" s="21" t="s">
        <v>291</v>
      </c>
      <c r="E46" s="22">
        <v>8310</v>
      </c>
      <c r="F46" s="301">
        <v>4844.47</v>
      </c>
      <c r="G46" s="301"/>
      <c r="H46" s="22">
        <v>3150</v>
      </c>
      <c r="I46" s="302" t="s">
        <v>56</v>
      </c>
      <c r="J46" s="302"/>
      <c r="K46" s="23" t="s">
        <v>57</v>
      </c>
      <c r="L46" s="228">
        <v>198512.49</v>
      </c>
      <c r="M46" s="24"/>
      <c r="N46" s="25"/>
      <c r="O46" s="26"/>
    </row>
    <row r="47" spans="1:15" ht="83.1" customHeight="1" outlineLevel="1" x14ac:dyDescent="0.3">
      <c r="A47" s="20" t="s">
        <v>371</v>
      </c>
      <c r="B47" s="21" t="s">
        <v>528</v>
      </c>
      <c r="C47" s="21" t="s">
        <v>59</v>
      </c>
      <c r="D47" s="21" t="s">
        <v>291</v>
      </c>
      <c r="E47" s="22">
        <v>8310</v>
      </c>
      <c r="F47" s="301">
        <v>8278.41</v>
      </c>
      <c r="G47" s="301"/>
      <c r="H47" s="22">
        <v>3150</v>
      </c>
      <c r="I47" s="302" t="s">
        <v>56</v>
      </c>
      <c r="J47" s="302"/>
      <c r="K47" s="23" t="s">
        <v>57</v>
      </c>
      <c r="L47" s="228">
        <v>206790.9</v>
      </c>
      <c r="M47" s="24"/>
      <c r="N47" s="25"/>
      <c r="O47" s="26"/>
    </row>
    <row r="48" spans="1:15" ht="83.1" customHeight="1" outlineLevel="1" x14ac:dyDescent="0.3">
      <c r="A48" s="20" t="s">
        <v>371</v>
      </c>
      <c r="B48" s="21" t="s">
        <v>528</v>
      </c>
      <c r="C48" s="21" t="s">
        <v>59</v>
      </c>
      <c r="D48" s="21" t="s">
        <v>291</v>
      </c>
      <c r="E48" s="22">
        <v>8310</v>
      </c>
      <c r="F48" s="317">
        <v>541.79999999999995</v>
      </c>
      <c r="G48" s="317"/>
      <c r="H48" s="22">
        <v>3150</v>
      </c>
      <c r="I48" s="302" t="s">
        <v>56</v>
      </c>
      <c r="J48" s="302"/>
      <c r="K48" s="23" t="s">
        <v>57</v>
      </c>
      <c r="L48" s="228">
        <v>207332.69999999998</v>
      </c>
      <c r="M48" s="24"/>
      <c r="N48" s="25"/>
      <c r="O48" s="26"/>
    </row>
    <row r="49" spans="1:15" ht="83.1" customHeight="1" outlineLevel="1" x14ac:dyDescent="0.3">
      <c r="A49" s="20" t="s">
        <v>371</v>
      </c>
      <c r="B49" s="21" t="s">
        <v>529</v>
      </c>
      <c r="C49" s="21" t="s">
        <v>59</v>
      </c>
      <c r="D49" s="21" t="s">
        <v>291</v>
      </c>
      <c r="E49" s="22">
        <v>8310</v>
      </c>
      <c r="F49" s="301">
        <v>6423.02</v>
      </c>
      <c r="G49" s="301"/>
      <c r="H49" s="22">
        <v>3150</v>
      </c>
      <c r="I49" s="302" t="s">
        <v>56</v>
      </c>
      <c r="J49" s="302"/>
      <c r="K49" s="23" t="s">
        <v>57</v>
      </c>
      <c r="L49" s="228">
        <v>213755.71999999997</v>
      </c>
      <c r="M49" s="24"/>
      <c r="N49" s="25"/>
      <c r="O49" s="26"/>
    </row>
    <row r="50" spans="1:15" ht="83.1" customHeight="1" outlineLevel="1" x14ac:dyDescent="0.3">
      <c r="A50" s="20" t="s">
        <v>371</v>
      </c>
      <c r="B50" s="21" t="s">
        <v>529</v>
      </c>
      <c r="C50" s="21" t="s">
        <v>59</v>
      </c>
      <c r="D50" s="21" t="s">
        <v>291</v>
      </c>
      <c r="E50" s="22">
        <v>8310</v>
      </c>
      <c r="F50" s="317">
        <v>270.91000000000003</v>
      </c>
      <c r="G50" s="317"/>
      <c r="H50" s="22">
        <v>3150</v>
      </c>
      <c r="I50" s="302" t="s">
        <v>56</v>
      </c>
      <c r="J50" s="302"/>
      <c r="K50" s="23" t="s">
        <v>57</v>
      </c>
      <c r="L50" s="228">
        <v>214026.62999999998</v>
      </c>
      <c r="M50" s="24"/>
      <c r="N50" s="25"/>
      <c r="O50" s="26"/>
    </row>
    <row r="51" spans="1:15" ht="83.1" customHeight="1" outlineLevel="1" x14ac:dyDescent="0.3">
      <c r="A51" s="20" t="s">
        <v>371</v>
      </c>
      <c r="B51" s="21" t="s">
        <v>530</v>
      </c>
      <c r="C51" s="21" t="s">
        <v>59</v>
      </c>
      <c r="D51" s="21" t="s">
        <v>291</v>
      </c>
      <c r="E51" s="22">
        <v>8310</v>
      </c>
      <c r="F51" s="301">
        <v>4538.1400000000003</v>
      </c>
      <c r="G51" s="301"/>
      <c r="H51" s="22">
        <v>3150</v>
      </c>
      <c r="I51" s="302" t="s">
        <v>56</v>
      </c>
      <c r="J51" s="302"/>
      <c r="K51" s="23" t="s">
        <v>57</v>
      </c>
      <c r="L51" s="228">
        <v>218564.77</v>
      </c>
      <c r="M51" s="24"/>
      <c r="N51" s="25"/>
      <c r="O51" s="26"/>
    </row>
    <row r="52" spans="1:15" ht="83.1" customHeight="1" outlineLevel="1" x14ac:dyDescent="0.3">
      <c r="A52" s="20" t="s">
        <v>371</v>
      </c>
      <c r="B52" s="21" t="s">
        <v>530</v>
      </c>
      <c r="C52" s="21" t="s">
        <v>59</v>
      </c>
      <c r="D52" s="21" t="s">
        <v>291</v>
      </c>
      <c r="E52" s="22">
        <v>8310</v>
      </c>
      <c r="F52" s="317">
        <v>250.08</v>
      </c>
      <c r="G52" s="317"/>
      <c r="H52" s="22">
        <v>3150</v>
      </c>
      <c r="I52" s="302" t="s">
        <v>56</v>
      </c>
      <c r="J52" s="302"/>
      <c r="K52" s="23" t="s">
        <v>57</v>
      </c>
      <c r="L52" s="228">
        <v>218814.84999999998</v>
      </c>
      <c r="M52" s="24"/>
      <c r="N52" s="25"/>
      <c r="O52" s="26"/>
    </row>
    <row r="53" spans="1:15" ht="59.1" customHeight="1" outlineLevel="1" x14ac:dyDescent="0.3">
      <c r="A53" s="20" t="s">
        <v>371</v>
      </c>
      <c r="B53" s="21" t="s">
        <v>530</v>
      </c>
      <c r="C53" s="21" t="s">
        <v>59</v>
      </c>
      <c r="D53" s="21" t="s">
        <v>291</v>
      </c>
      <c r="E53" s="22">
        <v>8310</v>
      </c>
      <c r="F53" s="301">
        <v>1715.53</v>
      </c>
      <c r="G53" s="301"/>
      <c r="H53" s="22">
        <v>3430</v>
      </c>
      <c r="I53" s="302" t="s">
        <v>56</v>
      </c>
      <c r="J53" s="302"/>
      <c r="K53" s="23" t="s">
        <v>57</v>
      </c>
      <c r="L53" s="228">
        <v>220530.37999999998</v>
      </c>
      <c r="M53" s="24"/>
      <c r="N53" s="25"/>
      <c r="O53" s="26"/>
    </row>
    <row r="54" spans="1:15" ht="59.1" customHeight="1" outlineLevel="1" x14ac:dyDescent="0.3">
      <c r="A54" s="20" t="s">
        <v>371</v>
      </c>
      <c r="B54" s="21" t="s">
        <v>527</v>
      </c>
      <c r="C54" s="21" t="s">
        <v>59</v>
      </c>
      <c r="D54" s="21" t="s">
        <v>291</v>
      </c>
      <c r="E54" s="22">
        <v>8310</v>
      </c>
      <c r="F54" s="317">
        <v>920.62</v>
      </c>
      <c r="G54" s="317"/>
      <c r="H54" s="22">
        <v>3430</v>
      </c>
      <c r="I54" s="302" t="s">
        <v>56</v>
      </c>
      <c r="J54" s="302"/>
      <c r="K54" s="23" t="s">
        <v>57</v>
      </c>
      <c r="L54" s="228">
        <v>221450.99999999997</v>
      </c>
      <c r="M54" s="24"/>
      <c r="N54" s="25"/>
      <c r="O54" s="26"/>
    </row>
    <row r="55" spans="1:15" ht="83.1" customHeight="1" outlineLevel="1" x14ac:dyDescent="0.3">
      <c r="A55" s="20" t="s">
        <v>378</v>
      </c>
      <c r="B55" s="21" t="s">
        <v>531</v>
      </c>
      <c r="C55" s="21" t="s">
        <v>59</v>
      </c>
      <c r="D55" s="21" t="s">
        <v>291</v>
      </c>
      <c r="E55" s="22">
        <v>8310</v>
      </c>
      <c r="F55" s="301">
        <v>3056.11</v>
      </c>
      <c r="G55" s="301"/>
      <c r="H55" s="22">
        <v>3150</v>
      </c>
      <c r="I55" s="302" t="s">
        <v>56</v>
      </c>
      <c r="J55" s="302"/>
      <c r="K55" s="23" t="s">
        <v>57</v>
      </c>
      <c r="L55" s="228">
        <v>224507.10999999996</v>
      </c>
      <c r="M55" s="24"/>
      <c r="N55" s="25"/>
      <c r="O55" s="26"/>
    </row>
    <row r="56" spans="1:15" ht="83.1" customHeight="1" outlineLevel="1" x14ac:dyDescent="0.3">
      <c r="A56" s="20" t="s">
        <v>378</v>
      </c>
      <c r="B56" s="21" t="s">
        <v>532</v>
      </c>
      <c r="C56" s="21" t="s">
        <v>59</v>
      </c>
      <c r="D56" s="21" t="s">
        <v>291</v>
      </c>
      <c r="E56" s="22">
        <v>8310</v>
      </c>
      <c r="F56" s="301">
        <v>4430.01</v>
      </c>
      <c r="G56" s="301"/>
      <c r="H56" s="22">
        <v>3150</v>
      </c>
      <c r="I56" s="302" t="s">
        <v>56</v>
      </c>
      <c r="J56" s="302"/>
      <c r="K56" s="23" t="s">
        <v>57</v>
      </c>
      <c r="L56" s="228">
        <v>228937.11999999997</v>
      </c>
      <c r="M56" s="24"/>
      <c r="N56" s="25"/>
      <c r="O56" s="26"/>
    </row>
    <row r="57" spans="1:15" ht="83.1" customHeight="1" outlineLevel="1" x14ac:dyDescent="0.3">
      <c r="A57" s="20" t="s">
        <v>378</v>
      </c>
      <c r="B57" s="21" t="s">
        <v>533</v>
      </c>
      <c r="C57" s="21" t="s">
        <v>59</v>
      </c>
      <c r="D57" s="21" t="s">
        <v>291</v>
      </c>
      <c r="E57" s="22">
        <v>8310</v>
      </c>
      <c r="F57" s="301">
        <v>1111.3499999999999</v>
      </c>
      <c r="G57" s="301"/>
      <c r="H57" s="22">
        <v>3150</v>
      </c>
      <c r="I57" s="302" t="s">
        <v>56</v>
      </c>
      <c r="J57" s="302"/>
      <c r="K57" s="23" t="s">
        <v>57</v>
      </c>
      <c r="L57" s="228">
        <v>230048.46999999997</v>
      </c>
      <c r="M57" s="24"/>
      <c r="N57" s="25"/>
      <c r="O57" s="26"/>
    </row>
    <row r="58" spans="1:15" ht="83.1" customHeight="1" outlineLevel="1" x14ac:dyDescent="0.3">
      <c r="A58" s="20" t="s">
        <v>378</v>
      </c>
      <c r="B58" s="21" t="s">
        <v>531</v>
      </c>
      <c r="C58" s="21" t="s">
        <v>59</v>
      </c>
      <c r="D58" s="21" t="s">
        <v>291</v>
      </c>
      <c r="E58" s="22">
        <v>8310</v>
      </c>
      <c r="F58" s="301">
        <v>2222.88</v>
      </c>
      <c r="G58" s="301"/>
      <c r="H58" s="22">
        <v>3150</v>
      </c>
      <c r="I58" s="302" t="s">
        <v>56</v>
      </c>
      <c r="J58" s="302"/>
      <c r="K58" s="23" t="s">
        <v>57</v>
      </c>
      <c r="L58" s="228">
        <v>232271.34999999998</v>
      </c>
      <c r="M58" s="24"/>
      <c r="N58" s="25"/>
      <c r="O58" s="26"/>
    </row>
    <row r="59" spans="1:15" ht="95.1" customHeight="1" outlineLevel="1" x14ac:dyDescent="0.3">
      <c r="A59" s="20" t="s">
        <v>378</v>
      </c>
      <c r="B59" s="21" t="s">
        <v>532</v>
      </c>
      <c r="C59" s="21" t="s">
        <v>59</v>
      </c>
      <c r="D59" s="21" t="s">
        <v>291</v>
      </c>
      <c r="E59" s="22">
        <v>8310</v>
      </c>
      <c r="F59" s="301">
        <v>12349.18</v>
      </c>
      <c r="G59" s="301"/>
      <c r="H59" s="22">
        <v>3150</v>
      </c>
      <c r="I59" s="302" t="s">
        <v>56</v>
      </c>
      <c r="J59" s="302"/>
      <c r="K59" s="23" t="s">
        <v>57</v>
      </c>
      <c r="L59" s="228">
        <v>244620.52999999997</v>
      </c>
      <c r="M59" s="24"/>
      <c r="N59" s="25"/>
      <c r="O59" s="26"/>
    </row>
    <row r="60" spans="1:15" ht="95.1" customHeight="1" outlineLevel="1" x14ac:dyDescent="0.3">
      <c r="A60" s="20" t="s">
        <v>378</v>
      </c>
      <c r="B60" s="21" t="s">
        <v>532</v>
      </c>
      <c r="C60" s="21" t="s">
        <v>59</v>
      </c>
      <c r="D60" s="21" t="s">
        <v>291</v>
      </c>
      <c r="E60" s="22">
        <v>8310</v>
      </c>
      <c r="F60" s="317">
        <v>500.15</v>
      </c>
      <c r="G60" s="317"/>
      <c r="H60" s="22">
        <v>3150</v>
      </c>
      <c r="I60" s="302" t="s">
        <v>56</v>
      </c>
      <c r="J60" s="302"/>
      <c r="K60" s="23" t="s">
        <v>57</v>
      </c>
      <c r="L60" s="228">
        <v>245120.67999999996</v>
      </c>
      <c r="M60" s="24"/>
      <c r="N60" s="25"/>
      <c r="O60" s="26"/>
    </row>
    <row r="61" spans="1:15" ht="83.1" customHeight="1" outlineLevel="1" x14ac:dyDescent="0.3">
      <c r="A61" s="20" t="s">
        <v>378</v>
      </c>
      <c r="B61" s="21" t="s">
        <v>534</v>
      </c>
      <c r="C61" s="21" t="s">
        <v>59</v>
      </c>
      <c r="D61" s="21" t="s">
        <v>291</v>
      </c>
      <c r="E61" s="22">
        <v>8310</v>
      </c>
      <c r="F61" s="301">
        <v>3511.88</v>
      </c>
      <c r="G61" s="301"/>
      <c r="H61" s="22">
        <v>3150</v>
      </c>
      <c r="I61" s="302" t="s">
        <v>56</v>
      </c>
      <c r="J61" s="302"/>
      <c r="K61" s="23" t="s">
        <v>57</v>
      </c>
      <c r="L61" s="228">
        <v>248632.55999999997</v>
      </c>
      <c r="M61" s="24"/>
      <c r="N61" s="25"/>
      <c r="O61" s="26"/>
    </row>
    <row r="62" spans="1:15" ht="83.1" customHeight="1" outlineLevel="1" x14ac:dyDescent="0.3">
      <c r="A62" s="20" t="s">
        <v>378</v>
      </c>
      <c r="B62" s="21" t="s">
        <v>535</v>
      </c>
      <c r="C62" s="21" t="s">
        <v>59</v>
      </c>
      <c r="D62" s="21" t="s">
        <v>291</v>
      </c>
      <c r="E62" s="22">
        <v>8310</v>
      </c>
      <c r="F62" s="301">
        <v>9581.2999999999993</v>
      </c>
      <c r="G62" s="301"/>
      <c r="H62" s="22">
        <v>3150</v>
      </c>
      <c r="I62" s="302" t="s">
        <v>56</v>
      </c>
      <c r="J62" s="302"/>
      <c r="K62" s="23" t="s">
        <v>57</v>
      </c>
      <c r="L62" s="228">
        <v>258213.85999999996</v>
      </c>
      <c r="M62" s="24"/>
      <c r="N62" s="25"/>
      <c r="O62" s="26"/>
    </row>
    <row r="63" spans="1:15" ht="83.1" customHeight="1" outlineLevel="1" x14ac:dyDescent="0.3">
      <c r="A63" s="20" t="s">
        <v>378</v>
      </c>
      <c r="B63" s="21" t="s">
        <v>535</v>
      </c>
      <c r="C63" s="21" t="s">
        <v>59</v>
      </c>
      <c r="D63" s="21" t="s">
        <v>291</v>
      </c>
      <c r="E63" s="22">
        <v>8310</v>
      </c>
      <c r="F63" s="317">
        <v>216.75</v>
      </c>
      <c r="G63" s="317"/>
      <c r="H63" s="22">
        <v>3150</v>
      </c>
      <c r="I63" s="302" t="s">
        <v>56</v>
      </c>
      <c r="J63" s="302"/>
      <c r="K63" s="23" t="s">
        <v>57</v>
      </c>
      <c r="L63" s="228">
        <v>258430.60999999996</v>
      </c>
      <c r="M63" s="24"/>
      <c r="N63" s="25"/>
      <c r="O63" s="26"/>
    </row>
    <row r="64" spans="1:15" ht="83.1" customHeight="1" outlineLevel="1" x14ac:dyDescent="0.3">
      <c r="A64" s="20" t="s">
        <v>378</v>
      </c>
      <c r="B64" s="21" t="s">
        <v>536</v>
      </c>
      <c r="C64" s="21" t="s">
        <v>59</v>
      </c>
      <c r="D64" s="21" t="s">
        <v>291</v>
      </c>
      <c r="E64" s="22">
        <v>8310</v>
      </c>
      <c r="F64" s="301">
        <v>12479.48</v>
      </c>
      <c r="G64" s="301"/>
      <c r="H64" s="22">
        <v>3150</v>
      </c>
      <c r="I64" s="302" t="s">
        <v>56</v>
      </c>
      <c r="J64" s="302"/>
      <c r="K64" s="23" t="s">
        <v>57</v>
      </c>
      <c r="L64" s="228">
        <v>270910.08999999997</v>
      </c>
      <c r="M64" s="24"/>
      <c r="N64" s="25"/>
      <c r="O64" s="26"/>
    </row>
    <row r="65" spans="1:15" ht="83.1" customHeight="1" outlineLevel="1" x14ac:dyDescent="0.3">
      <c r="A65" s="20" t="s">
        <v>378</v>
      </c>
      <c r="B65" s="21" t="s">
        <v>536</v>
      </c>
      <c r="C65" s="21" t="s">
        <v>59</v>
      </c>
      <c r="D65" s="21" t="s">
        <v>291</v>
      </c>
      <c r="E65" s="22">
        <v>8310</v>
      </c>
      <c r="F65" s="317">
        <v>270.92</v>
      </c>
      <c r="G65" s="317"/>
      <c r="H65" s="22">
        <v>3150</v>
      </c>
      <c r="I65" s="302" t="s">
        <v>56</v>
      </c>
      <c r="J65" s="302"/>
      <c r="K65" s="23" t="s">
        <v>57</v>
      </c>
      <c r="L65" s="228">
        <v>271181.00999999995</v>
      </c>
      <c r="M65" s="24"/>
      <c r="N65" s="25"/>
      <c r="O65" s="26"/>
    </row>
    <row r="66" spans="1:15" ht="83.1" customHeight="1" outlineLevel="1" x14ac:dyDescent="0.3">
      <c r="A66" s="20" t="s">
        <v>378</v>
      </c>
      <c r="B66" s="21" t="s">
        <v>533</v>
      </c>
      <c r="C66" s="21" t="s">
        <v>59</v>
      </c>
      <c r="D66" s="21" t="s">
        <v>291</v>
      </c>
      <c r="E66" s="22">
        <v>8310</v>
      </c>
      <c r="F66" s="301">
        <v>6625.1</v>
      </c>
      <c r="G66" s="301"/>
      <c r="H66" s="22">
        <v>3150</v>
      </c>
      <c r="I66" s="302" t="s">
        <v>56</v>
      </c>
      <c r="J66" s="302"/>
      <c r="K66" s="23" t="s">
        <v>57</v>
      </c>
      <c r="L66" s="228">
        <v>277806.10999999993</v>
      </c>
      <c r="M66" s="24"/>
      <c r="N66" s="25"/>
      <c r="O66" s="26"/>
    </row>
    <row r="67" spans="1:15" ht="83.1" customHeight="1" outlineLevel="1" x14ac:dyDescent="0.3">
      <c r="A67" s="20" t="s">
        <v>378</v>
      </c>
      <c r="B67" s="21" t="s">
        <v>533</v>
      </c>
      <c r="C67" s="21" t="s">
        <v>59</v>
      </c>
      <c r="D67" s="21" t="s">
        <v>291</v>
      </c>
      <c r="E67" s="22">
        <v>8310</v>
      </c>
      <c r="F67" s="317">
        <v>291.75</v>
      </c>
      <c r="G67" s="317"/>
      <c r="H67" s="22">
        <v>3150</v>
      </c>
      <c r="I67" s="302" t="s">
        <v>56</v>
      </c>
      <c r="J67" s="302"/>
      <c r="K67" s="23" t="s">
        <v>57</v>
      </c>
      <c r="L67" s="228">
        <v>278097.85999999993</v>
      </c>
      <c r="M67" s="24"/>
      <c r="N67" s="25"/>
      <c r="O67" s="26"/>
    </row>
    <row r="68" spans="1:15" ht="83.1" customHeight="1" outlineLevel="1" x14ac:dyDescent="0.3">
      <c r="A68" s="20" t="s">
        <v>378</v>
      </c>
      <c r="B68" s="21" t="s">
        <v>533</v>
      </c>
      <c r="C68" s="21" t="s">
        <v>59</v>
      </c>
      <c r="D68" s="21" t="s">
        <v>291</v>
      </c>
      <c r="E68" s="22">
        <v>8310</v>
      </c>
      <c r="F68" s="301">
        <v>9974.93</v>
      </c>
      <c r="G68" s="301"/>
      <c r="H68" s="22">
        <v>3150</v>
      </c>
      <c r="I68" s="302" t="s">
        <v>56</v>
      </c>
      <c r="J68" s="302"/>
      <c r="K68" s="23" t="s">
        <v>57</v>
      </c>
      <c r="L68" s="228">
        <v>288072.78999999992</v>
      </c>
      <c r="M68" s="24"/>
      <c r="N68" s="25"/>
      <c r="O68" s="26"/>
    </row>
    <row r="69" spans="1:15" ht="59.1" customHeight="1" outlineLevel="1" x14ac:dyDescent="0.3">
      <c r="A69" s="20" t="s">
        <v>378</v>
      </c>
      <c r="B69" s="21" t="s">
        <v>533</v>
      </c>
      <c r="C69" s="21" t="s">
        <v>59</v>
      </c>
      <c r="D69" s="21" t="s">
        <v>291</v>
      </c>
      <c r="E69" s="22">
        <v>8310</v>
      </c>
      <c r="F69" s="301">
        <v>7994.28</v>
      </c>
      <c r="G69" s="301"/>
      <c r="H69" s="22">
        <v>3430</v>
      </c>
      <c r="I69" s="302" t="s">
        <v>56</v>
      </c>
      <c r="J69" s="302"/>
      <c r="K69" s="23" t="s">
        <v>57</v>
      </c>
      <c r="L69" s="228">
        <v>296067.06999999995</v>
      </c>
      <c r="M69" s="24"/>
      <c r="N69" s="25"/>
      <c r="O69" s="26"/>
    </row>
    <row r="70" spans="1:15" ht="83.1" customHeight="1" outlineLevel="1" x14ac:dyDescent="0.3">
      <c r="A70" s="20" t="s">
        <v>384</v>
      </c>
      <c r="B70" s="21" t="s">
        <v>537</v>
      </c>
      <c r="C70" s="21" t="s">
        <v>59</v>
      </c>
      <c r="D70" s="21" t="s">
        <v>291</v>
      </c>
      <c r="E70" s="22">
        <v>8310</v>
      </c>
      <c r="F70" s="301">
        <v>6782.69</v>
      </c>
      <c r="G70" s="301"/>
      <c r="H70" s="22">
        <v>3150</v>
      </c>
      <c r="I70" s="302" t="s">
        <v>56</v>
      </c>
      <c r="J70" s="302"/>
      <c r="K70" s="23" t="s">
        <v>57</v>
      </c>
      <c r="L70" s="228">
        <v>302849.75999999995</v>
      </c>
      <c r="M70" s="24"/>
      <c r="N70" s="25"/>
      <c r="O70" s="26"/>
    </row>
    <row r="71" spans="1:15" ht="83.1" customHeight="1" outlineLevel="1" x14ac:dyDescent="0.3">
      <c r="A71" s="20" t="s">
        <v>384</v>
      </c>
      <c r="B71" s="21" t="s">
        <v>538</v>
      </c>
      <c r="C71" s="21" t="s">
        <v>59</v>
      </c>
      <c r="D71" s="21" t="s">
        <v>291</v>
      </c>
      <c r="E71" s="22">
        <v>8310</v>
      </c>
      <c r="F71" s="301">
        <v>2907.54</v>
      </c>
      <c r="G71" s="301"/>
      <c r="H71" s="22">
        <v>3150</v>
      </c>
      <c r="I71" s="302" t="s">
        <v>56</v>
      </c>
      <c r="J71" s="302"/>
      <c r="K71" s="23" t="s">
        <v>57</v>
      </c>
      <c r="L71" s="228">
        <v>305757.29999999993</v>
      </c>
      <c r="M71" s="24"/>
      <c r="N71" s="25"/>
      <c r="O71" s="26"/>
    </row>
    <row r="72" spans="1:15" ht="83.1" customHeight="1" outlineLevel="1" x14ac:dyDescent="0.3">
      <c r="A72" s="20" t="s">
        <v>384</v>
      </c>
      <c r="B72" s="21" t="s">
        <v>539</v>
      </c>
      <c r="C72" s="21" t="s">
        <v>59</v>
      </c>
      <c r="D72" s="21" t="s">
        <v>291</v>
      </c>
      <c r="E72" s="22">
        <v>8310</v>
      </c>
      <c r="F72" s="301">
        <v>1405.73</v>
      </c>
      <c r="G72" s="301"/>
      <c r="H72" s="22">
        <v>3150</v>
      </c>
      <c r="I72" s="302" t="s">
        <v>56</v>
      </c>
      <c r="J72" s="302"/>
      <c r="K72" s="23" t="s">
        <v>57</v>
      </c>
      <c r="L72" s="228">
        <v>307163.02999999991</v>
      </c>
      <c r="M72" s="24"/>
      <c r="N72" s="25"/>
      <c r="O72" s="26"/>
    </row>
    <row r="73" spans="1:15" ht="83.1" customHeight="1" outlineLevel="1" x14ac:dyDescent="0.3">
      <c r="A73" s="20" t="s">
        <v>384</v>
      </c>
      <c r="B73" s="21" t="s">
        <v>538</v>
      </c>
      <c r="C73" s="21" t="s">
        <v>59</v>
      </c>
      <c r="D73" s="21" t="s">
        <v>291</v>
      </c>
      <c r="E73" s="22">
        <v>8310</v>
      </c>
      <c r="F73" s="301">
        <v>1405.66</v>
      </c>
      <c r="G73" s="301"/>
      <c r="H73" s="22">
        <v>3150</v>
      </c>
      <c r="I73" s="302" t="s">
        <v>56</v>
      </c>
      <c r="J73" s="302"/>
      <c r="K73" s="23" t="s">
        <v>57</v>
      </c>
      <c r="L73" s="228">
        <v>308568.68999999989</v>
      </c>
      <c r="M73" s="24"/>
      <c r="N73" s="25"/>
      <c r="O73" s="26"/>
    </row>
    <row r="74" spans="1:15" ht="95.1" customHeight="1" outlineLevel="1" x14ac:dyDescent="0.3">
      <c r="A74" s="20" t="s">
        <v>384</v>
      </c>
      <c r="B74" s="21" t="s">
        <v>540</v>
      </c>
      <c r="C74" s="21" t="s">
        <v>59</v>
      </c>
      <c r="D74" s="21" t="s">
        <v>291</v>
      </c>
      <c r="E74" s="22">
        <v>8310</v>
      </c>
      <c r="F74" s="301">
        <v>18198.82</v>
      </c>
      <c r="G74" s="301"/>
      <c r="H74" s="22">
        <v>3150</v>
      </c>
      <c r="I74" s="302" t="s">
        <v>56</v>
      </c>
      <c r="J74" s="302"/>
      <c r="K74" s="23" t="s">
        <v>57</v>
      </c>
      <c r="L74" s="228">
        <v>326767.50999999989</v>
      </c>
      <c r="M74" s="24"/>
      <c r="N74" s="25"/>
      <c r="O74" s="26"/>
    </row>
    <row r="75" spans="1:15" ht="95.1" customHeight="1" outlineLevel="1" x14ac:dyDescent="0.3">
      <c r="A75" s="20" t="s">
        <v>384</v>
      </c>
      <c r="B75" s="21" t="s">
        <v>540</v>
      </c>
      <c r="C75" s="21" t="s">
        <v>59</v>
      </c>
      <c r="D75" s="21" t="s">
        <v>291</v>
      </c>
      <c r="E75" s="22">
        <v>8310</v>
      </c>
      <c r="F75" s="317">
        <v>411.95</v>
      </c>
      <c r="G75" s="317"/>
      <c r="H75" s="22">
        <v>3150</v>
      </c>
      <c r="I75" s="302" t="s">
        <v>56</v>
      </c>
      <c r="J75" s="302"/>
      <c r="K75" s="23" t="s">
        <v>57</v>
      </c>
      <c r="L75" s="228">
        <v>327179.4599999999</v>
      </c>
      <c r="M75" s="24"/>
      <c r="N75" s="25"/>
      <c r="O75" s="26"/>
    </row>
    <row r="76" spans="1:15" ht="83.1" customHeight="1" outlineLevel="1" x14ac:dyDescent="0.3">
      <c r="A76" s="20" t="s">
        <v>384</v>
      </c>
      <c r="B76" s="21" t="s">
        <v>541</v>
      </c>
      <c r="C76" s="21" t="s">
        <v>59</v>
      </c>
      <c r="D76" s="21" t="s">
        <v>291</v>
      </c>
      <c r="E76" s="22">
        <v>8310</v>
      </c>
      <c r="F76" s="301">
        <v>8489.2099999999991</v>
      </c>
      <c r="G76" s="301"/>
      <c r="H76" s="22">
        <v>3150</v>
      </c>
      <c r="I76" s="302" t="s">
        <v>56</v>
      </c>
      <c r="J76" s="302"/>
      <c r="K76" s="23" t="s">
        <v>57</v>
      </c>
      <c r="L76" s="228">
        <v>335668.66999999993</v>
      </c>
      <c r="M76" s="24"/>
      <c r="N76" s="25"/>
      <c r="O76" s="26"/>
    </row>
    <row r="77" spans="1:15" ht="83.1" customHeight="1" outlineLevel="1" x14ac:dyDescent="0.3">
      <c r="A77" s="20" t="s">
        <v>384</v>
      </c>
      <c r="B77" s="21" t="s">
        <v>541</v>
      </c>
      <c r="C77" s="21" t="s">
        <v>59</v>
      </c>
      <c r="D77" s="21" t="s">
        <v>291</v>
      </c>
      <c r="E77" s="22">
        <v>8310</v>
      </c>
      <c r="F77" s="317">
        <v>83.35</v>
      </c>
      <c r="G77" s="317"/>
      <c r="H77" s="22">
        <v>3150</v>
      </c>
      <c r="I77" s="302" t="s">
        <v>56</v>
      </c>
      <c r="J77" s="302"/>
      <c r="K77" s="23" t="s">
        <v>57</v>
      </c>
      <c r="L77" s="228">
        <v>335752.0199999999</v>
      </c>
      <c r="M77" s="24"/>
      <c r="N77" s="25"/>
      <c r="O77" s="26"/>
    </row>
    <row r="78" spans="1:15" ht="83.1" customHeight="1" outlineLevel="1" x14ac:dyDescent="0.3">
      <c r="A78" s="20" t="s">
        <v>384</v>
      </c>
      <c r="B78" s="21" t="s">
        <v>542</v>
      </c>
      <c r="C78" s="21" t="s">
        <v>59</v>
      </c>
      <c r="D78" s="21" t="s">
        <v>291</v>
      </c>
      <c r="E78" s="22">
        <v>8310</v>
      </c>
      <c r="F78" s="301">
        <v>11086.21</v>
      </c>
      <c r="G78" s="301"/>
      <c r="H78" s="22">
        <v>3150</v>
      </c>
      <c r="I78" s="302" t="s">
        <v>56</v>
      </c>
      <c r="J78" s="302"/>
      <c r="K78" s="23" t="s">
        <v>57</v>
      </c>
      <c r="L78" s="228">
        <v>346838.22999999992</v>
      </c>
      <c r="M78" s="24"/>
      <c r="N78" s="25"/>
      <c r="O78" s="26"/>
    </row>
    <row r="79" spans="1:15" ht="83.1" customHeight="1" outlineLevel="1" x14ac:dyDescent="0.3">
      <c r="A79" s="20" t="s">
        <v>384</v>
      </c>
      <c r="B79" s="21" t="s">
        <v>542</v>
      </c>
      <c r="C79" s="21" t="s">
        <v>59</v>
      </c>
      <c r="D79" s="21" t="s">
        <v>291</v>
      </c>
      <c r="E79" s="22">
        <v>8310</v>
      </c>
      <c r="F79" s="317">
        <v>291.76</v>
      </c>
      <c r="G79" s="317"/>
      <c r="H79" s="22">
        <v>3150</v>
      </c>
      <c r="I79" s="302" t="s">
        <v>56</v>
      </c>
      <c r="J79" s="302"/>
      <c r="K79" s="23" t="s">
        <v>57</v>
      </c>
      <c r="L79" s="228">
        <v>347129.98999999993</v>
      </c>
      <c r="M79" s="24"/>
      <c r="N79" s="25"/>
      <c r="O79" s="26"/>
    </row>
    <row r="80" spans="1:15" ht="83.1" customHeight="1" outlineLevel="1" x14ac:dyDescent="0.3">
      <c r="A80" s="20" t="s">
        <v>384</v>
      </c>
      <c r="B80" s="21" t="s">
        <v>539</v>
      </c>
      <c r="C80" s="21" t="s">
        <v>59</v>
      </c>
      <c r="D80" s="21" t="s">
        <v>291</v>
      </c>
      <c r="E80" s="22">
        <v>8310</v>
      </c>
      <c r="F80" s="301">
        <v>13220.08</v>
      </c>
      <c r="G80" s="301"/>
      <c r="H80" s="22">
        <v>3150</v>
      </c>
      <c r="I80" s="302" t="s">
        <v>56</v>
      </c>
      <c r="J80" s="302"/>
      <c r="K80" s="23" t="s">
        <v>57</v>
      </c>
      <c r="L80" s="228">
        <v>360350.06999999995</v>
      </c>
      <c r="M80" s="24"/>
      <c r="N80" s="25"/>
      <c r="O80" s="26"/>
    </row>
    <row r="81" spans="1:15" ht="83.1" customHeight="1" outlineLevel="1" x14ac:dyDescent="0.3">
      <c r="A81" s="20" t="s">
        <v>384</v>
      </c>
      <c r="B81" s="21" t="s">
        <v>539</v>
      </c>
      <c r="C81" s="21" t="s">
        <v>59</v>
      </c>
      <c r="D81" s="21" t="s">
        <v>291</v>
      </c>
      <c r="E81" s="22">
        <v>8310</v>
      </c>
      <c r="F81" s="317">
        <v>416.8</v>
      </c>
      <c r="G81" s="317"/>
      <c r="H81" s="22">
        <v>3150</v>
      </c>
      <c r="I81" s="302" t="s">
        <v>56</v>
      </c>
      <c r="J81" s="302"/>
      <c r="K81" s="23" t="s">
        <v>57</v>
      </c>
      <c r="L81" s="228">
        <v>360766.86999999994</v>
      </c>
      <c r="M81" s="24"/>
      <c r="N81" s="25"/>
      <c r="O81" s="26"/>
    </row>
    <row r="82" spans="1:15" ht="86.25" customHeight="1" outlineLevel="1" x14ac:dyDescent="0.3">
      <c r="A82" s="20" t="s">
        <v>384</v>
      </c>
      <c r="B82" s="21" t="s">
        <v>539</v>
      </c>
      <c r="C82" s="21" t="s">
        <v>59</v>
      </c>
      <c r="D82" s="21" t="s">
        <v>291</v>
      </c>
      <c r="E82" s="22">
        <v>8310</v>
      </c>
      <c r="F82" s="301">
        <v>8515.08</v>
      </c>
      <c r="G82" s="301"/>
      <c r="H82" s="22">
        <v>3430</v>
      </c>
      <c r="I82" s="302" t="s">
        <v>56</v>
      </c>
      <c r="J82" s="302"/>
      <c r="K82" s="23" t="s">
        <v>57</v>
      </c>
      <c r="L82" s="228">
        <v>369281.94999999995</v>
      </c>
      <c r="M82" s="24"/>
      <c r="N82" s="25"/>
      <c r="O82" s="26"/>
    </row>
    <row r="83" spans="1:15" ht="83.1" customHeight="1" outlineLevel="1" x14ac:dyDescent="0.3">
      <c r="A83" s="20" t="s">
        <v>385</v>
      </c>
      <c r="B83" s="21" t="s">
        <v>543</v>
      </c>
      <c r="C83" s="21" t="s">
        <v>59</v>
      </c>
      <c r="D83" s="21" t="s">
        <v>291</v>
      </c>
      <c r="E83" s="22">
        <v>8310</v>
      </c>
      <c r="F83" s="301">
        <v>6570.73</v>
      </c>
      <c r="G83" s="301"/>
      <c r="H83" s="22">
        <v>3150</v>
      </c>
      <c r="I83" s="302" t="s">
        <v>56</v>
      </c>
      <c r="J83" s="302"/>
      <c r="K83" s="23" t="s">
        <v>57</v>
      </c>
      <c r="L83" s="228">
        <v>375852.67999999993</v>
      </c>
      <c r="M83" s="24"/>
      <c r="N83" s="25"/>
      <c r="O83" s="26"/>
    </row>
    <row r="84" spans="1:15" ht="83.1" customHeight="1" outlineLevel="1" x14ac:dyDescent="0.3">
      <c r="A84" s="20" t="s">
        <v>385</v>
      </c>
      <c r="B84" s="21" t="s">
        <v>544</v>
      </c>
      <c r="C84" s="21" t="s">
        <v>59</v>
      </c>
      <c r="D84" s="21" t="s">
        <v>291</v>
      </c>
      <c r="E84" s="22">
        <v>8310</v>
      </c>
      <c r="F84" s="301">
        <v>4708.7299999999996</v>
      </c>
      <c r="G84" s="301"/>
      <c r="H84" s="22">
        <v>3150</v>
      </c>
      <c r="I84" s="302" t="s">
        <v>56</v>
      </c>
      <c r="J84" s="302"/>
      <c r="K84" s="23" t="s">
        <v>57</v>
      </c>
      <c r="L84" s="228">
        <v>380561.40999999992</v>
      </c>
      <c r="M84" s="24"/>
      <c r="N84" s="25"/>
      <c r="O84" s="26"/>
    </row>
    <row r="85" spans="1:15" ht="83.1" customHeight="1" outlineLevel="1" x14ac:dyDescent="0.3">
      <c r="A85" s="20" t="s">
        <v>385</v>
      </c>
      <c r="B85" s="21" t="s">
        <v>543</v>
      </c>
      <c r="C85" s="21" t="s">
        <v>59</v>
      </c>
      <c r="D85" s="21" t="s">
        <v>291</v>
      </c>
      <c r="E85" s="22">
        <v>8310</v>
      </c>
      <c r="F85" s="301">
        <v>4181.6499999999996</v>
      </c>
      <c r="G85" s="301"/>
      <c r="H85" s="22">
        <v>3150</v>
      </c>
      <c r="I85" s="302" t="s">
        <v>56</v>
      </c>
      <c r="J85" s="302"/>
      <c r="K85" s="23" t="s">
        <v>57</v>
      </c>
      <c r="L85" s="228">
        <v>384743.05999999994</v>
      </c>
      <c r="M85" s="24"/>
      <c r="N85" s="25"/>
      <c r="O85" s="26"/>
    </row>
    <row r="86" spans="1:15" ht="95.1" customHeight="1" outlineLevel="1" x14ac:dyDescent="0.3">
      <c r="A86" s="20" t="s">
        <v>385</v>
      </c>
      <c r="B86" s="21" t="s">
        <v>545</v>
      </c>
      <c r="C86" s="21" t="s">
        <v>59</v>
      </c>
      <c r="D86" s="21" t="s">
        <v>291</v>
      </c>
      <c r="E86" s="22">
        <v>8310</v>
      </c>
      <c r="F86" s="301">
        <v>1889.51</v>
      </c>
      <c r="G86" s="301"/>
      <c r="H86" s="22">
        <v>3150</v>
      </c>
      <c r="I86" s="302" t="s">
        <v>56</v>
      </c>
      <c r="J86" s="302"/>
      <c r="K86" s="23" t="s">
        <v>57</v>
      </c>
      <c r="L86" s="228">
        <v>386632.56999999995</v>
      </c>
      <c r="M86" s="24"/>
      <c r="N86" s="25"/>
      <c r="O86" s="26"/>
    </row>
    <row r="87" spans="1:15" ht="95.1" customHeight="1" outlineLevel="1" x14ac:dyDescent="0.3">
      <c r="A87" s="20" t="s">
        <v>385</v>
      </c>
      <c r="B87" s="21" t="s">
        <v>545</v>
      </c>
      <c r="C87" s="21" t="s">
        <v>59</v>
      </c>
      <c r="D87" s="21" t="s">
        <v>291</v>
      </c>
      <c r="E87" s="22">
        <v>8310</v>
      </c>
      <c r="F87" s="317">
        <v>84.28</v>
      </c>
      <c r="G87" s="317"/>
      <c r="H87" s="22">
        <v>3150</v>
      </c>
      <c r="I87" s="302" t="s">
        <v>56</v>
      </c>
      <c r="J87" s="302"/>
      <c r="K87" s="23" t="s">
        <v>57</v>
      </c>
      <c r="L87" s="228">
        <v>386716.85</v>
      </c>
      <c r="M87" s="24"/>
      <c r="N87" s="25"/>
      <c r="O87" s="26"/>
    </row>
    <row r="88" spans="1:15" ht="83.1" customHeight="1" outlineLevel="1" x14ac:dyDescent="0.3">
      <c r="A88" s="20" t="s">
        <v>385</v>
      </c>
      <c r="B88" s="21" t="s">
        <v>546</v>
      </c>
      <c r="C88" s="21" t="s">
        <v>59</v>
      </c>
      <c r="D88" s="21" t="s">
        <v>291</v>
      </c>
      <c r="E88" s="22">
        <v>8310</v>
      </c>
      <c r="F88" s="301">
        <v>11430.62</v>
      </c>
      <c r="G88" s="301"/>
      <c r="H88" s="22">
        <v>3150</v>
      </c>
      <c r="I88" s="302" t="s">
        <v>56</v>
      </c>
      <c r="J88" s="302"/>
      <c r="K88" s="23" t="s">
        <v>57</v>
      </c>
      <c r="L88" s="228">
        <v>398147.47</v>
      </c>
      <c r="M88" s="24"/>
      <c r="N88" s="25"/>
      <c r="O88" s="26"/>
    </row>
    <row r="89" spans="1:15" ht="83.1" customHeight="1" outlineLevel="1" x14ac:dyDescent="0.3">
      <c r="A89" s="20" t="s">
        <v>385</v>
      </c>
      <c r="B89" s="21" t="s">
        <v>546</v>
      </c>
      <c r="C89" s="21" t="s">
        <v>59</v>
      </c>
      <c r="D89" s="21" t="s">
        <v>291</v>
      </c>
      <c r="E89" s="22">
        <v>8310</v>
      </c>
      <c r="F89" s="317">
        <v>437.62</v>
      </c>
      <c r="G89" s="317"/>
      <c r="H89" s="22">
        <v>3150</v>
      </c>
      <c r="I89" s="302" t="s">
        <v>56</v>
      </c>
      <c r="J89" s="302"/>
      <c r="K89" s="23" t="s">
        <v>57</v>
      </c>
      <c r="L89" s="228">
        <v>398585.08999999997</v>
      </c>
      <c r="M89" s="24"/>
      <c r="N89" s="25"/>
      <c r="O89" s="26"/>
    </row>
    <row r="90" spans="1:15" ht="83.1" customHeight="1" outlineLevel="1" x14ac:dyDescent="0.3">
      <c r="A90" s="20" t="s">
        <v>385</v>
      </c>
      <c r="B90" s="21" t="s">
        <v>547</v>
      </c>
      <c r="C90" s="21" t="s">
        <v>59</v>
      </c>
      <c r="D90" s="21" t="s">
        <v>291</v>
      </c>
      <c r="E90" s="22">
        <v>8310</v>
      </c>
      <c r="F90" s="301">
        <v>8348.49</v>
      </c>
      <c r="G90" s="301"/>
      <c r="H90" s="22">
        <v>3150</v>
      </c>
      <c r="I90" s="302" t="s">
        <v>56</v>
      </c>
      <c r="J90" s="302"/>
      <c r="K90" s="23" t="s">
        <v>57</v>
      </c>
      <c r="L90" s="228">
        <v>406933.57999999996</v>
      </c>
      <c r="M90" s="24"/>
      <c r="N90" s="25"/>
      <c r="O90" s="26"/>
    </row>
    <row r="91" spans="1:15" ht="83.1" customHeight="1" outlineLevel="1" x14ac:dyDescent="0.3">
      <c r="A91" s="20" t="s">
        <v>385</v>
      </c>
      <c r="B91" s="21" t="s">
        <v>547</v>
      </c>
      <c r="C91" s="21" t="s">
        <v>59</v>
      </c>
      <c r="D91" s="21" t="s">
        <v>291</v>
      </c>
      <c r="E91" s="22">
        <v>8310</v>
      </c>
      <c r="F91" s="317">
        <v>208.39</v>
      </c>
      <c r="G91" s="317"/>
      <c r="H91" s="22">
        <v>3150</v>
      </c>
      <c r="I91" s="302" t="s">
        <v>56</v>
      </c>
      <c r="J91" s="302"/>
      <c r="K91" s="23" t="s">
        <v>57</v>
      </c>
      <c r="L91" s="228">
        <v>407141.97</v>
      </c>
      <c r="M91" s="24"/>
      <c r="N91" s="25"/>
      <c r="O91" s="26"/>
    </row>
    <row r="92" spans="1:15" ht="83.25" customHeight="1" outlineLevel="1" x14ac:dyDescent="0.3">
      <c r="A92" s="20" t="s">
        <v>385</v>
      </c>
      <c r="B92" s="21" t="s">
        <v>548</v>
      </c>
      <c r="C92" s="21" t="s">
        <v>59</v>
      </c>
      <c r="D92" s="21" t="s">
        <v>291</v>
      </c>
      <c r="E92" s="22">
        <v>8310</v>
      </c>
      <c r="F92" s="301">
        <v>6068.84</v>
      </c>
      <c r="G92" s="301"/>
      <c r="H92" s="22">
        <v>3430</v>
      </c>
      <c r="I92" s="302" t="s">
        <v>56</v>
      </c>
      <c r="J92" s="302"/>
      <c r="K92" s="23" t="s">
        <v>57</v>
      </c>
      <c r="L92" s="228">
        <v>413210.81</v>
      </c>
      <c r="M92" s="24"/>
      <c r="N92" s="25"/>
      <c r="O92" s="26"/>
    </row>
    <row r="93" spans="1:15" ht="83.1" customHeight="1" outlineLevel="1" x14ac:dyDescent="0.3">
      <c r="A93" s="20" t="s">
        <v>385</v>
      </c>
      <c r="B93" s="21" t="s">
        <v>549</v>
      </c>
      <c r="C93" s="21" t="s">
        <v>59</v>
      </c>
      <c r="D93" s="21" t="s">
        <v>291</v>
      </c>
      <c r="E93" s="22">
        <v>8310</v>
      </c>
      <c r="F93" s="301">
        <v>12055.35</v>
      </c>
      <c r="G93" s="301"/>
      <c r="H93" s="22">
        <v>3150</v>
      </c>
      <c r="I93" s="302" t="s">
        <v>56</v>
      </c>
      <c r="J93" s="302"/>
      <c r="K93" s="23" t="s">
        <v>57</v>
      </c>
      <c r="L93" s="228">
        <v>425266.16</v>
      </c>
      <c r="M93" s="24"/>
      <c r="N93" s="25"/>
      <c r="O93" s="26"/>
    </row>
    <row r="94" spans="1:15" ht="83.1" customHeight="1" outlineLevel="1" x14ac:dyDescent="0.3">
      <c r="A94" s="20" t="s">
        <v>391</v>
      </c>
      <c r="B94" s="21" t="s">
        <v>550</v>
      </c>
      <c r="C94" s="21" t="s">
        <v>59</v>
      </c>
      <c r="D94" s="21" t="s">
        <v>291</v>
      </c>
      <c r="E94" s="22">
        <v>8310</v>
      </c>
      <c r="F94" s="301">
        <v>3376.24</v>
      </c>
      <c r="G94" s="301"/>
      <c r="H94" s="22">
        <v>3150</v>
      </c>
      <c r="I94" s="302" t="s">
        <v>56</v>
      </c>
      <c r="J94" s="302"/>
      <c r="K94" s="23" t="s">
        <v>57</v>
      </c>
      <c r="L94" s="228">
        <v>428642.39999999997</v>
      </c>
      <c r="M94" s="24"/>
      <c r="N94" s="25"/>
      <c r="O94" s="26"/>
    </row>
    <row r="95" spans="1:15" ht="83.1" customHeight="1" outlineLevel="1" x14ac:dyDescent="0.3">
      <c r="A95" s="20" t="s">
        <v>391</v>
      </c>
      <c r="B95" s="21" t="s">
        <v>550</v>
      </c>
      <c r="C95" s="21" t="s">
        <v>59</v>
      </c>
      <c r="D95" s="21" t="s">
        <v>291</v>
      </c>
      <c r="E95" s="22">
        <v>8310</v>
      </c>
      <c r="F95" s="301">
        <v>3517.98</v>
      </c>
      <c r="G95" s="301"/>
      <c r="H95" s="22">
        <v>3150</v>
      </c>
      <c r="I95" s="302" t="s">
        <v>56</v>
      </c>
      <c r="J95" s="302"/>
      <c r="K95" s="23" t="s">
        <v>57</v>
      </c>
      <c r="L95" s="228">
        <v>432160.37999999995</v>
      </c>
      <c r="M95" s="24"/>
      <c r="N95" s="25"/>
      <c r="O95" s="26"/>
    </row>
    <row r="96" spans="1:15" ht="83.1" customHeight="1" outlineLevel="1" x14ac:dyDescent="0.3">
      <c r="A96" s="20" t="s">
        <v>391</v>
      </c>
      <c r="B96" s="21" t="s">
        <v>550</v>
      </c>
      <c r="C96" s="21" t="s">
        <v>59</v>
      </c>
      <c r="D96" s="21" t="s">
        <v>291</v>
      </c>
      <c r="E96" s="22">
        <v>8310</v>
      </c>
      <c r="F96" s="301">
        <v>7190.26</v>
      </c>
      <c r="G96" s="301"/>
      <c r="H96" s="22">
        <v>3150</v>
      </c>
      <c r="I96" s="302" t="s">
        <v>56</v>
      </c>
      <c r="J96" s="302"/>
      <c r="K96" s="23" t="s">
        <v>57</v>
      </c>
      <c r="L96" s="228">
        <v>439350.63999999996</v>
      </c>
      <c r="M96" s="24"/>
      <c r="N96" s="25"/>
      <c r="O96" s="26"/>
    </row>
    <row r="97" spans="1:15" ht="95.1" customHeight="1" outlineLevel="1" x14ac:dyDescent="0.3">
      <c r="A97" s="20" t="s">
        <v>391</v>
      </c>
      <c r="B97" s="21" t="s">
        <v>551</v>
      </c>
      <c r="C97" s="21" t="s">
        <v>59</v>
      </c>
      <c r="D97" s="21" t="s">
        <v>291</v>
      </c>
      <c r="E97" s="22">
        <v>8310</v>
      </c>
      <c r="F97" s="301">
        <v>13542.98</v>
      </c>
      <c r="G97" s="301"/>
      <c r="H97" s="22">
        <v>3150</v>
      </c>
      <c r="I97" s="302" t="s">
        <v>56</v>
      </c>
      <c r="J97" s="302"/>
      <c r="K97" s="23" t="s">
        <v>57</v>
      </c>
      <c r="L97" s="228">
        <v>452893.61999999994</v>
      </c>
      <c r="M97" s="24"/>
      <c r="N97" s="25"/>
      <c r="O97" s="26"/>
    </row>
    <row r="98" spans="1:15" ht="95.1" customHeight="1" outlineLevel="1" x14ac:dyDescent="0.3">
      <c r="A98" s="20" t="s">
        <v>391</v>
      </c>
      <c r="B98" s="21" t="s">
        <v>551</v>
      </c>
      <c r="C98" s="21" t="s">
        <v>59</v>
      </c>
      <c r="D98" s="21" t="s">
        <v>291</v>
      </c>
      <c r="E98" s="22">
        <v>8310</v>
      </c>
      <c r="F98" s="317">
        <v>500.15</v>
      </c>
      <c r="G98" s="317"/>
      <c r="H98" s="22">
        <v>3150</v>
      </c>
      <c r="I98" s="302" t="s">
        <v>56</v>
      </c>
      <c r="J98" s="302"/>
      <c r="K98" s="23" t="s">
        <v>57</v>
      </c>
      <c r="L98" s="228">
        <v>453393.76999999996</v>
      </c>
      <c r="M98" s="24"/>
      <c r="N98" s="25"/>
      <c r="O98" s="26"/>
    </row>
    <row r="99" spans="1:15" ht="83.1" customHeight="1" outlineLevel="1" x14ac:dyDescent="0.3">
      <c r="A99" s="20" t="s">
        <v>391</v>
      </c>
      <c r="B99" s="21" t="s">
        <v>552</v>
      </c>
      <c r="C99" s="21" t="s">
        <v>59</v>
      </c>
      <c r="D99" s="21" t="s">
        <v>291</v>
      </c>
      <c r="E99" s="22">
        <v>8310</v>
      </c>
      <c r="F99" s="301">
        <v>10460.030000000001</v>
      </c>
      <c r="G99" s="301"/>
      <c r="H99" s="22">
        <v>3150</v>
      </c>
      <c r="I99" s="302" t="s">
        <v>56</v>
      </c>
      <c r="J99" s="302"/>
      <c r="K99" s="23" t="s">
        <v>57</v>
      </c>
      <c r="L99" s="228">
        <v>463853.8</v>
      </c>
      <c r="M99" s="24"/>
      <c r="N99" s="25"/>
      <c r="O99" s="26"/>
    </row>
    <row r="100" spans="1:15" ht="83.1" customHeight="1" outlineLevel="1" x14ac:dyDescent="0.3">
      <c r="A100" s="20" t="s">
        <v>391</v>
      </c>
      <c r="B100" s="21" t="s">
        <v>552</v>
      </c>
      <c r="C100" s="21" t="s">
        <v>59</v>
      </c>
      <c r="D100" s="21" t="s">
        <v>291</v>
      </c>
      <c r="E100" s="22">
        <v>8310</v>
      </c>
      <c r="F100" s="317">
        <v>416.8</v>
      </c>
      <c r="G100" s="317"/>
      <c r="H100" s="22">
        <v>3150</v>
      </c>
      <c r="I100" s="302" t="s">
        <v>56</v>
      </c>
      <c r="J100" s="302"/>
      <c r="K100" s="23" t="s">
        <v>57</v>
      </c>
      <c r="L100" s="228">
        <v>464270.6</v>
      </c>
      <c r="M100" s="24"/>
      <c r="N100" s="25"/>
      <c r="O100" s="26"/>
    </row>
    <row r="101" spans="1:15" ht="83.1" customHeight="1" outlineLevel="1" x14ac:dyDescent="0.3">
      <c r="A101" s="20" t="s">
        <v>391</v>
      </c>
      <c r="B101" s="21" t="s">
        <v>553</v>
      </c>
      <c r="C101" s="21" t="s">
        <v>59</v>
      </c>
      <c r="D101" s="21" t="s">
        <v>291</v>
      </c>
      <c r="E101" s="22">
        <v>8310</v>
      </c>
      <c r="F101" s="301">
        <v>3494.01</v>
      </c>
      <c r="G101" s="301"/>
      <c r="H101" s="22">
        <v>3150</v>
      </c>
      <c r="I101" s="302" t="s">
        <v>56</v>
      </c>
      <c r="J101" s="302"/>
      <c r="K101" s="23" t="s">
        <v>57</v>
      </c>
      <c r="L101" s="228">
        <v>467764.61</v>
      </c>
      <c r="M101" s="24"/>
      <c r="N101" s="25"/>
      <c r="O101" s="26"/>
    </row>
    <row r="102" spans="1:15" ht="83.1" customHeight="1" outlineLevel="1" x14ac:dyDescent="0.3">
      <c r="A102" s="20" t="s">
        <v>391</v>
      </c>
      <c r="B102" s="21" t="s">
        <v>553</v>
      </c>
      <c r="C102" s="21" t="s">
        <v>59</v>
      </c>
      <c r="D102" s="21" t="s">
        <v>291</v>
      </c>
      <c r="E102" s="22">
        <v>8310</v>
      </c>
      <c r="F102" s="317">
        <v>187.54</v>
      </c>
      <c r="G102" s="317"/>
      <c r="H102" s="22">
        <v>3150</v>
      </c>
      <c r="I102" s="302" t="s">
        <v>56</v>
      </c>
      <c r="J102" s="302"/>
      <c r="K102" s="23" t="s">
        <v>57</v>
      </c>
      <c r="L102" s="228">
        <v>467952.14999999997</v>
      </c>
      <c r="M102" s="24"/>
      <c r="N102" s="25"/>
      <c r="O102" s="26"/>
    </row>
    <row r="103" spans="1:15" ht="83.1" customHeight="1" outlineLevel="1" x14ac:dyDescent="0.3">
      <c r="A103" s="20" t="s">
        <v>391</v>
      </c>
      <c r="B103" s="21" t="s">
        <v>554</v>
      </c>
      <c r="C103" s="21" t="s">
        <v>59</v>
      </c>
      <c r="D103" s="21" t="s">
        <v>291</v>
      </c>
      <c r="E103" s="22">
        <v>8310</v>
      </c>
      <c r="F103" s="301">
        <v>17089.75</v>
      </c>
      <c r="G103" s="301"/>
      <c r="H103" s="22">
        <v>3150</v>
      </c>
      <c r="I103" s="302" t="s">
        <v>56</v>
      </c>
      <c r="J103" s="302"/>
      <c r="K103" s="23" t="s">
        <v>57</v>
      </c>
      <c r="L103" s="228">
        <v>485041.89999999997</v>
      </c>
      <c r="M103" s="24"/>
      <c r="N103" s="25"/>
      <c r="O103" s="26"/>
    </row>
    <row r="104" spans="1:15" ht="83.1" customHeight="1" outlineLevel="1" x14ac:dyDescent="0.3">
      <c r="A104" s="20" t="s">
        <v>393</v>
      </c>
      <c r="B104" s="21" t="s">
        <v>555</v>
      </c>
      <c r="C104" s="21" t="s">
        <v>59</v>
      </c>
      <c r="D104" s="21" t="s">
        <v>291</v>
      </c>
      <c r="E104" s="22">
        <v>8310</v>
      </c>
      <c r="F104" s="301">
        <v>6491.48</v>
      </c>
      <c r="G104" s="301"/>
      <c r="H104" s="22">
        <v>3150</v>
      </c>
      <c r="I104" s="302" t="s">
        <v>56</v>
      </c>
      <c r="J104" s="302"/>
      <c r="K104" s="23" t="s">
        <v>57</v>
      </c>
      <c r="L104" s="228">
        <v>491533.37999999995</v>
      </c>
      <c r="M104" s="24"/>
      <c r="N104" s="25"/>
      <c r="O104" s="26"/>
    </row>
    <row r="105" spans="1:15" ht="83.1" customHeight="1" outlineLevel="1" x14ac:dyDescent="0.3">
      <c r="A105" s="20" t="s">
        <v>393</v>
      </c>
      <c r="B105" s="21" t="s">
        <v>556</v>
      </c>
      <c r="C105" s="21" t="s">
        <v>59</v>
      </c>
      <c r="D105" s="21" t="s">
        <v>291</v>
      </c>
      <c r="E105" s="22">
        <v>8310</v>
      </c>
      <c r="F105" s="301">
        <v>6993.65</v>
      </c>
      <c r="G105" s="301"/>
      <c r="H105" s="22">
        <v>3150</v>
      </c>
      <c r="I105" s="302" t="s">
        <v>56</v>
      </c>
      <c r="J105" s="302"/>
      <c r="K105" s="23" t="s">
        <v>57</v>
      </c>
      <c r="L105" s="228">
        <v>498527.02999999997</v>
      </c>
      <c r="M105" s="24"/>
      <c r="N105" s="25"/>
      <c r="O105" s="26"/>
    </row>
    <row r="106" spans="1:15" ht="95.1" customHeight="1" outlineLevel="1" x14ac:dyDescent="0.3">
      <c r="A106" s="20" t="s">
        <v>393</v>
      </c>
      <c r="B106" s="21" t="s">
        <v>557</v>
      </c>
      <c r="C106" s="21" t="s">
        <v>59</v>
      </c>
      <c r="D106" s="21" t="s">
        <v>291</v>
      </c>
      <c r="E106" s="22">
        <v>8310</v>
      </c>
      <c r="F106" s="301">
        <v>15399.74</v>
      </c>
      <c r="G106" s="301"/>
      <c r="H106" s="22">
        <v>3150</v>
      </c>
      <c r="I106" s="302" t="s">
        <v>56</v>
      </c>
      <c r="J106" s="302"/>
      <c r="K106" s="23" t="s">
        <v>57</v>
      </c>
      <c r="L106" s="228">
        <v>513926.76999999996</v>
      </c>
      <c r="M106" s="24"/>
      <c r="N106" s="25"/>
      <c r="O106" s="26"/>
    </row>
    <row r="107" spans="1:15" ht="95.1" customHeight="1" outlineLevel="1" x14ac:dyDescent="0.3">
      <c r="A107" s="20" t="s">
        <v>393</v>
      </c>
      <c r="B107" s="21" t="s">
        <v>557</v>
      </c>
      <c r="C107" s="21" t="s">
        <v>59</v>
      </c>
      <c r="D107" s="21" t="s">
        <v>291</v>
      </c>
      <c r="E107" s="22">
        <v>8310</v>
      </c>
      <c r="F107" s="317">
        <v>416.79</v>
      </c>
      <c r="G107" s="317"/>
      <c r="H107" s="22">
        <v>3150</v>
      </c>
      <c r="I107" s="302" t="s">
        <v>56</v>
      </c>
      <c r="J107" s="302"/>
      <c r="K107" s="23" t="s">
        <v>57</v>
      </c>
      <c r="L107" s="228">
        <v>514343.55999999994</v>
      </c>
      <c r="M107" s="24"/>
      <c r="N107" s="25"/>
      <c r="O107" s="26"/>
    </row>
    <row r="108" spans="1:15" ht="83.1" customHeight="1" outlineLevel="1" x14ac:dyDescent="0.3">
      <c r="A108" s="20" t="s">
        <v>393</v>
      </c>
      <c r="B108" s="21" t="s">
        <v>558</v>
      </c>
      <c r="C108" s="21" t="s">
        <v>59</v>
      </c>
      <c r="D108" s="21" t="s">
        <v>291</v>
      </c>
      <c r="E108" s="22">
        <v>8310</v>
      </c>
      <c r="F108" s="301">
        <v>15777.82</v>
      </c>
      <c r="G108" s="301"/>
      <c r="H108" s="22">
        <v>3150</v>
      </c>
      <c r="I108" s="302" t="s">
        <v>56</v>
      </c>
      <c r="J108" s="302"/>
      <c r="K108" s="23" t="s">
        <v>57</v>
      </c>
      <c r="L108" s="228">
        <v>530121.37999999989</v>
      </c>
      <c r="M108" s="24"/>
      <c r="N108" s="25"/>
      <c r="O108" s="26"/>
    </row>
    <row r="109" spans="1:15" ht="83.1" customHeight="1" outlineLevel="1" x14ac:dyDescent="0.3">
      <c r="A109" s="20" t="s">
        <v>393</v>
      </c>
      <c r="B109" s="21" t="s">
        <v>558</v>
      </c>
      <c r="C109" s="21" t="s">
        <v>59</v>
      </c>
      <c r="D109" s="21" t="s">
        <v>291</v>
      </c>
      <c r="E109" s="22">
        <v>8310</v>
      </c>
      <c r="F109" s="317">
        <v>395.95</v>
      </c>
      <c r="G109" s="317"/>
      <c r="H109" s="22">
        <v>3150</v>
      </c>
      <c r="I109" s="302" t="s">
        <v>56</v>
      </c>
      <c r="J109" s="302"/>
      <c r="K109" s="23" t="s">
        <v>57</v>
      </c>
      <c r="L109" s="228">
        <v>530517.32999999984</v>
      </c>
      <c r="M109" s="24"/>
      <c r="N109" s="25"/>
      <c r="O109" s="26"/>
    </row>
    <row r="110" spans="1:15" ht="83.1" customHeight="1" outlineLevel="1" x14ac:dyDescent="0.3">
      <c r="A110" s="20" t="s">
        <v>393</v>
      </c>
      <c r="B110" s="21" t="s">
        <v>559</v>
      </c>
      <c r="C110" s="21" t="s">
        <v>59</v>
      </c>
      <c r="D110" s="21" t="s">
        <v>291</v>
      </c>
      <c r="E110" s="22">
        <v>8310</v>
      </c>
      <c r="F110" s="301">
        <v>16793.75</v>
      </c>
      <c r="G110" s="301"/>
      <c r="H110" s="22">
        <v>3150</v>
      </c>
      <c r="I110" s="302" t="s">
        <v>56</v>
      </c>
      <c r="J110" s="302"/>
      <c r="K110" s="23" t="s">
        <v>57</v>
      </c>
      <c r="L110" s="228">
        <v>547311.07999999984</v>
      </c>
      <c r="M110" s="24"/>
      <c r="N110" s="25"/>
      <c r="O110" s="26"/>
    </row>
    <row r="111" spans="1:15" ht="83.1" customHeight="1" outlineLevel="1" x14ac:dyDescent="0.3">
      <c r="A111" s="20" t="s">
        <v>393</v>
      </c>
      <c r="B111" s="21" t="s">
        <v>559</v>
      </c>
      <c r="C111" s="21" t="s">
        <v>59</v>
      </c>
      <c r="D111" s="21" t="s">
        <v>291</v>
      </c>
      <c r="E111" s="22">
        <v>8310</v>
      </c>
      <c r="F111" s="317">
        <v>479.3</v>
      </c>
      <c r="G111" s="317"/>
      <c r="H111" s="22">
        <v>3150</v>
      </c>
      <c r="I111" s="302" t="s">
        <v>56</v>
      </c>
      <c r="J111" s="302"/>
      <c r="K111" s="23" t="s">
        <v>57</v>
      </c>
      <c r="L111" s="228">
        <v>547790.37999999989</v>
      </c>
      <c r="M111" s="24"/>
      <c r="N111" s="25"/>
      <c r="O111" s="26"/>
    </row>
    <row r="112" spans="1:15" ht="83.1" customHeight="1" outlineLevel="1" x14ac:dyDescent="0.3">
      <c r="A112" s="20" t="s">
        <v>393</v>
      </c>
      <c r="B112" s="21" t="s">
        <v>560</v>
      </c>
      <c r="C112" s="21" t="s">
        <v>59</v>
      </c>
      <c r="D112" s="21" t="s">
        <v>291</v>
      </c>
      <c r="E112" s="22">
        <v>8310</v>
      </c>
      <c r="F112" s="301">
        <v>14554.56</v>
      </c>
      <c r="G112" s="301"/>
      <c r="H112" s="22">
        <v>3150</v>
      </c>
      <c r="I112" s="302" t="s">
        <v>56</v>
      </c>
      <c r="J112" s="302"/>
      <c r="K112" s="23" t="s">
        <v>57</v>
      </c>
      <c r="L112" s="228">
        <v>562344.93999999994</v>
      </c>
      <c r="M112" s="24"/>
      <c r="N112" s="25"/>
      <c r="O112" s="26"/>
    </row>
    <row r="113" spans="1:15" ht="83.1" customHeight="1" outlineLevel="1" x14ac:dyDescent="0.3">
      <c r="A113" s="20" t="s">
        <v>399</v>
      </c>
      <c r="B113" s="21" t="s">
        <v>561</v>
      </c>
      <c r="C113" s="21" t="s">
        <v>59</v>
      </c>
      <c r="D113" s="21" t="s">
        <v>291</v>
      </c>
      <c r="E113" s="22">
        <v>8310</v>
      </c>
      <c r="F113" s="301">
        <v>5682.13</v>
      </c>
      <c r="G113" s="301"/>
      <c r="H113" s="22">
        <v>3150</v>
      </c>
      <c r="I113" s="302" t="s">
        <v>56</v>
      </c>
      <c r="J113" s="302"/>
      <c r="K113" s="23" t="s">
        <v>57</v>
      </c>
      <c r="L113" s="228">
        <v>568027.06999999995</v>
      </c>
      <c r="M113" s="24"/>
      <c r="N113" s="25"/>
      <c r="O113" s="26"/>
    </row>
    <row r="114" spans="1:15" ht="83.1" customHeight="1" outlineLevel="1" x14ac:dyDescent="0.3">
      <c r="A114" s="20" t="s">
        <v>399</v>
      </c>
      <c r="B114" s="21" t="s">
        <v>562</v>
      </c>
      <c r="C114" s="21" t="s">
        <v>59</v>
      </c>
      <c r="D114" s="21" t="s">
        <v>291</v>
      </c>
      <c r="E114" s="22">
        <v>8310</v>
      </c>
      <c r="F114" s="301">
        <v>8542.25</v>
      </c>
      <c r="G114" s="301"/>
      <c r="H114" s="22">
        <v>3150</v>
      </c>
      <c r="I114" s="302" t="s">
        <v>56</v>
      </c>
      <c r="J114" s="302"/>
      <c r="K114" s="23" t="s">
        <v>57</v>
      </c>
      <c r="L114" s="228">
        <v>576569.31999999995</v>
      </c>
      <c r="M114" s="24"/>
      <c r="N114" s="25"/>
      <c r="O114" s="26"/>
    </row>
    <row r="115" spans="1:15" ht="83.1" customHeight="1" outlineLevel="1" x14ac:dyDescent="0.3">
      <c r="A115" s="20" t="s">
        <v>399</v>
      </c>
      <c r="B115" s="21" t="s">
        <v>561</v>
      </c>
      <c r="C115" s="21" t="s">
        <v>59</v>
      </c>
      <c r="D115" s="21" t="s">
        <v>291</v>
      </c>
      <c r="E115" s="22">
        <v>8310</v>
      </c>
      <c r="F115" s="301">
        <v>6218.36</v>
      </c>
      <c r="G115" s="301"/>
      <c r="H115" s="22">
        <v>3150</v>
      </c>
      <c r="I115" s="302" t="s">
        <v>56</v>
      </c>
      <c r="J115" s="302"/>
      <c r="K115" s="23" t="s">
        <v>57</v>
      </c>
      <c r="L115" s="228">
        <v>582787.67999999993</v>
      </c>
      <c r="M115" s="24"/>
      <c r="N115" s="25"/>
      <c r="O115" s="26"/>
    </row>
    <row r="116" spans="1:15" ht="83.1" customHeight="1" outlineLevel="1" x14ac:dyDescent="0.3">
      <c r="A116" s="20" t="s">
        <v>399</v>
      </c>
      <c r="B116" s="21" t="s">
        <v>562</v>
      </c>
      <c r="C116" s="21" t="s">
        <v>59</v>
      </c>
      <c r="D116" s="21" t="s">
        <v>291</v>
      </c>
      <c r="E116" s="22">
        <v>8310</v>
      </c>
      <c r="F116" s="301">
        <v>2798.24</v>
      </c>
      <c r="G116" s="301"/>
      <c r="H116" s="22">
        <v>3150</v>
      </c>
      <c r="I116" s="302" t="s">
        <v>56</v>
      </c>
      <c r="J116" s="302"/>
      <c r="K116" s="23" t="s">
        <v>57</v>
      </c>
      <c r="L116" s="228">
        <v>585585.91999999993</v>
      </c>
      <c r="M116" s="24"/>
      <c r="N116" s="25"/>
      <c r="O116" s="26"/>
    </row>
    <row r="117" spans="1:15" ht="95.1" customHeight="1" outlineLevel="1" x14ac:dyDescent="0.3">
      <c r="A117" s="20" t="s">
        <v>399</v>
      </c>
      <c r="B117" s="21" t="s">
        <v>563</v>
      </c>
      <c r="C117" s="21" t="s">
        <v>59</v>
      </c>
      <c r="D117" s="21" t="s">
        <v>291</v>
      </c>
      <c r="E117" s="22">
        <v>8310</v>
      </c>
      <c r="F117" s="301">
        <v>14539.48</v>
      </c>
      <c r="G117" s="301"/>
      <c r="H117" s="22">
        <v>3150</v>
      </c>
      <c r="I117" s="302" t="s">
        <v>56</v>
      </c>
      <c r="J117" s="302"/>
      <c r="K117" s="23" t="s">
        <v>57</v>
      </c>
      <c r="L117" s="228">
        <v>600125.39999999991</v>
      </c>
      <c r="M117" s="24"/>
      <c r="N117" s="25"/>
      <c r="O117" s="26"/>
    </row>
    <row r="118" spans="1:15" ht="95.1" customHeight="1" outlineLevel="1" x14ac:dyDescent="0.3">
      <c r="A118" s="20" t="s">
        <v>399</v>
      </c>
      <c r="B118" s="21" t="s">
        <v>563</v>
      </c>
      <c r="C118" s="21" t="s">
        <v>59</v>
      </c>
      <c r="D118" s="21" t="s">
        <v>291</v>
      </c>
      <c r="E118" s="22">
        <v>8310</v>
      </c>
      <c r="F118" s="317">
        <v>479.29</v>
      </c>
      <c r="G118" s="317"/>
      <c r="H118" s="22">
        <v>3150</v>
      </c>
      <c r="I118" s="302" t="s">
        <v>56</v>
      </c>
      <c r="J118" s="302"/>
      <c r="K118" s="23" t="s">
        <v>57</v>
      </c>
      <c r="L118" s="228">
        <v>600604.68999999994</v>
      </c>
      <c r="M118" s="24"/>
      <c r="N118" s="25"/>
      <c r="O118" s="26"/>
    </row>
    <row r="119" spans="1:15" ht="83.1" customHeight="1" outlineLevel="1" x14ac:dyDescent="0.3">
      <c r="A119" s="20" t="s">
        <v>399</v>
      </c>
      <c r="B119" s="21" t="s">
        <v>564</v>
      </c>
      <c r="C119" s="21" t="s">
        <v>59</v>
      </c>
      <c r="D119" s="21" t="s">
        <v>291</v>
      </c>
      <c r="E119" s="22">
        <v>8310</v>
      </c>
      <c r="F119" s="301">
        <v>4104.47</v>
      </c>
      <c r="G119" s="301"/>
      <c r="H119" s="22">
        <v>3150</v>
      </c>
      <c r="I119" s="302" t="s">
        <v>56</v>
      </c>
      <c r="J119" s="302"/>
      <c r="K119" s="23" t="s">
        <v>57</v>
      </c>
      <c r="L119" s="228">
        <v>604709.15999999992</v>
      </c>
      <c r="M119" s="24"/>
      <c r="N119" s="25"/>
      <c r="O119" s="26"/>
    </row>
    <row r="120" spans="1:15" ht="83.1" customHeight="1" outlineLevel="1" x14ac:dyDescent="0.3">
      <c r="A120" s="20" t="s">
        <v>399</v>
      </c>
      <c r="B120" s="21" t="s">
        <v>564</v>
      </c>
      <c r="C120" s="21" t="s">
        <v>59</v>
      </c>
      <c r="D120" s="21" t="s">
        <v>291</v>
      </c>
      <c r="E120" s="22">
        <v>8310</v>
      </c>
      <c r="F120" s="317">
        <v>166.71</v>
      </c>
      <c r="G120" s="317"/>
      <c r="H120" s="22">
        <v>3150</v>
      </c>
      <c r="I120" s="302" t="s">
        <v>56</v>
      </c>
      <c r="J120" s="302"/>
      <c r="K120" s="23" t="s">
        <v>57</v>
      </c>
      <c r="L120" s="228">
        <v>604875.86999999988</v>
      </c>
      <c r="M120" s="24"/>
      <c r="N120" s="25"/>
      <c r="O120" s="26"/>
    </row>
    <row r="121" spans="1:15" ht="83.1" customHeight="1" outlineLevel="1" x14ac:dyDescent="0.3">
      <c r="A121" s="20" t="s">
        <v>399</v>
      </c>
      <c r="B121" s="21" t="s">
        <v>564</v>
      </c>
      <c r="C121" s="21" t="s">
        <v>59</v>
      </c>
      <c r="D121" s="21" t="s">
        <v>291</v>
      </c>
      <c r="E121" s="22">
        <v>8310</v>
      </c>
      <c r="F121" s="301">
        <v>2485.08</v>
      </c>
      <c r="G121" s="301"/>
      <c r="H121" s="22">
        <v>3150</v>
      </c>
      <c r="I121" s="302" t="s">
        <v>56</v>
      </c>
      <c r="J121" s="302"/>
      <c r="K121" s="23" t="s">
        <v>57</v>
      </c>
      <c r="L121" s="228">
        <v>607360.94999999984</v>
      </c>
      <c r="M121" s="24"/>
      <c r="N121" s="25"/>
      <c r="O121" s="26"/>
    </row>
    <row r="122" spans="1:15" ht="83.1" customHeight="1" outlineLevel="1" x14ac:dyDescent="0.3">
      <c r="A122" s="20" t="s">
        <v>399</v>
      </c>
      <c r="B122" s="21" t="s">
        <v>565</v>
      </c>
      <c r="C122" s="21" t="s">
        <v>59</v>
      </c>
      <c r="D122" s="21" t="s">
        <v>291</v>
      </c>
      <c r="E122" s="22">
        <v>8310</v>
      </c>
      <c r="F122" s="301">
        <v>12864.91</v>
      </c>
      <c r="G122" s="301"/>
      <c r="H122" s="22">
        <v>3150</v>
      </c>
      <c r="I122" s="302" t="s">
        <v>56</v>
      </c>
      <c r="J122" s="302"/>
      <c r="K122" s="23" t="s">
        <v>57</v>
      </c>
      <c r="L122" s="228">
        <v>620225.85999999987</v>
      </c>
      <c r="M122" s="24"/>
      <c r="N122" s="25"/>
      <c r="O122" s="26"/>
    </row>
    <row r="123" spans="1:15" ht="83.1" customHeight="1" outlineLevel="1" x14ac:dyDescent="0.3">
      <c r="A123" s="20" t="s">
        <v>399</v>
      </c>
      <c r="B123" s="21" t="s">
        <v>565</v>
      </c>
      <c r="C123" s="21" t="s">
        <v>59</v>
      </c>
      <c r="D123" s="21" t="s">
        <v>291</v>
      </c>
      <c r="E123" s="22">
        <v>8310</v>
      </c>
      <c r="F123" s="317">
        <v>5962.57</v>
      </c>
      <c r="G123" s="317"/>
      <c r="H123" s="22">
        <v>3150</v>
      </c>
      <c r="I123" s="302" t="s">
        <v>56</v>
      </c>
      <c r="J123" s="302"/>
      <c r="K123" s="23" t="s">
        <v>57</v>
      </c>
      <c r="L123" s="228">
        <v>626188.42999999982</v>
      </c>
      <c r="M123" s="24"/>
      <c r="N123" s="25"/>
      <c r="O123" s="26"/>
    </row>
    <row r="124" spans="1:15" ht="83.1" customHeight="1" outlineLevel="1" x14ac:dyDescent="0.3">
      <c r="A124" s="20" t="s">
        <v>399</v>
      </c>
      <c r="B124" s="21" t="s">
        <v>566</v>
      </c>
      <c r="C124" s="21" t="s">
        <v>59</v>
      </c>
      <c r="D124" s="21" t="s">
        <v>291</v>
      </c>
      <c r="E124" s="22">
        <v>8310</v>
      </c>
      <c r="F124" s="301">
        <v>15105.16</v>
      </c>
      <c r="G124" s="301"/>
      <c r="H124" s="22">
        <v>3150</v>
      </c>
      <c r="I124" s="302" t="s">
        <v>56</v>
      </c>
      <c r="J124" s="302"/>
      <c r="K124" s="23" t="s">
        <v>57</v>
      </c>
      <c r="L124" s="228">
        <v>641293.58999999985</v>
      </c>
      <c r="M124" s="24"/>
      <c r="N124" s="25"/>
      <c r="O124" s="26"/>
    </row>
    <row r="125" spans="1:15" ht="83.1" customHeight="1" outlineLevel="1" x14ac:dyDescent="0.3">
      <c r="A125" s="20" t="s">
        <v>414</v>
      </c>
      <c r="B125" s="21" t="s">
        <v>567</v>
      </c>
      <c r="C125" s="21" t="s">
        <v>59</v>
      </c>
      <c r="D125" s="21" t="s">
        <v>291</v>
      </c>
      <c r="E125" s="22">
        <v>8310</v>
      </c>
      <c r="F125" s="301">
        <v>1242.2</v>
      </c>
      <c r="G125" s="301"/>
      <c r="H125" s="22">
        <v>3150</v>
      </c>
      <c r="I125" s="302" t="s">
        <v>56</v>
      </c>
      <c r="J125" s="302"/>
      <c r="K125" s="23" t="s">
        <v>57</v>
      </c>
      <c r="L125" s="228">
        <v>642535.7899999998</v>
      </c>
      <c r="M125" s="24"/>
      <c r="N125" s="25"/>
      <c r="O125" s="26"/>
    </row>
    <row r="126" spans="1:15" ht="83.1" customHeight="1" outlineLevel="1" x14ac:dyDescent="0.3">
      <c r="A126" s="20" t="s">
        <v>414</v>
      </c>
      <c r="B126" s="21" t="s">
        <v>568</v>
      </c>
      <c r="C126" s="21" t="s">
        <v>59</v>
      </c>
      <c r="D126" s="21" t="s">
        <v>291</v>
      </c>
      <c r="E126" s="22">
        <v>8310</v>
      </c>
      <c r="F126" s="301">
        <v>9810.16</v>
      </c>
      <c r="G126" s="301"/>
      <c r="H126" s="22">
        <v>3150</v>
      </c>
      <c r="I126" s="302" t="s">
        <v>56</v>
      </c>
      <c r="J126" s="302"/>
      <c r="K126" s="23" t="s">
        <v>57</v>
      </c>
      <c r="L126" s="228">
        <v>652345.94999999984</v>
      </c>
      <c r="M126" s="24"/>
      <c r="N126" s="25"/>
      <c r="O126" s="26"/>
    </row>
    <row r="127" spans="1:15" ht="83.1" customHeight="1" outlineLevel="1" x14ac:dyDescent="0.3">
      <c r="A127" s="20" t="s">
        <v>414</v>
      </c>
      <c r="B127" s="21" t="s">
        <v>569</v>
      </c>
      <c r="C127" s="21" t="s">
        <v>59</v>
      </c>
      <c r="D127" s="21" t="s">
        <v>291</v>
      </c>
      <c r="E127" s="22">
        <v>8310</v>
      </c>
      <c r="F127" s="301">
        <v>5888.25</v>
      </c>
      <c r="G127" s="301"/>
      <c r="H127" s="22">
        <v>3150</v>
      </c>
      <c r="I127" s="302" t="s">
        <v>56</v>
      </c>
      <c r="J127" s="302"/>
      <c r="K127" s="23" t="s">
        <v>57</v>
      </c>
      <c r="L127" s="228">
        <v>658234.19999999984</v>
      </c>
      <c r="M127" s="24"/>
      <c r="N127" s="25"/>
      <c r="O127" s="26"/>
    </row>
    <row r="128" spans="1:15" ht="95.1" customHeight="1" outlineLevel="1" x14ac:dyDescent="0.3">
      <c r="A128" s="20" t="s">
        <v>414</v>
      </c>
      <c r="B128" s="21" t="s">
        <v>570</v>
      </c>
      <c r="C128" s="21" t="s">
        <v>59</v>
      </c>
      <c r="D128" s="21" t="s">
        <v>291</v>
      </c>
      <c r="E128" s="22">
        <v>8310</v>
      </c>
      <c r="F128" s="301">
        <v>24868.81</v>
      </c>
      <c r="G128" s="301"/>
      <c r="H128" s="22">
        <v>3150</v>
      </c>
      <c r="I128" s="302" t="s">
        <v>56</v>
      </c>
      <c r="J128" s="302"/>
      <c r="K128" s="23" t="s">
        <v>57</v>
      </c>
      <c r="L128" s="228">
        <v>683103.00999999989</v>
      </c>
      <c r="M128" s="24"/>
      <c r="N128" s="25"/>
      <c r="O128" s="26"/>
    </row>
    <row r="129" spans="1:15" ht="95.1" customHeight="1" outlineLevel="1" x14ac:dyDescent="0.3">
      <c r="A129" s="20" t="s">
        <v>414</v>
      </c>
      <c r="B129" s="21" t="s">
        <v>569</v>
      </c>
      <c r="C129" s="21" t="s">
        <v>59</v>
      </c>
      <c r="D129" s="21" t="s">
        <v>291</v>
      </c>
      <c r="E129" s="22">
        <v>8310</v>
      </c>
      <c r="F129" s="317">
        <v>444.25</v>
      </c>
      <c r="G129" s="317"/>
      <c r="H129" s="22">
        <v>3150</v>
      </c>
      <c r="I129" s="302" t="s">
        <v>56</v>
      </c>
      <c r="J129" s="302"/>
      <c r="K129" s="23" t="s">
        <v>57</v>
      </c>
      <c r="L129" s="228">
        <v>683547.25999999989</v>
      </c>
      <c r="M129" s="24"/>
      <c r="N129" s="25"/>
      <c r="O129" s="26"/>
    </row>
    <row r="130" spans="1:15" ht="83.1" customHeight="1" outlineLevel="1" x14ac:dyDescent="0.3">
      <c r="A130" s="20" t="s">
        <v>414</v>
      </c>
      <c r="B130" s="21" t="s">
        <v>568</v>
      </c>
      <c r="C130" s="21" t="s">
        <v>59</v>
      </c>
      <c r="D130" s="21" t="s">
        <v>291</v>
      </c>
      <c r="E130" s="22">
        <v>8310</v>
      </c>
      <c r="F130" s="301">
        <v>1099.4100000000001</v>
      </c>
      <c r="G130" s="301"/>
      <c r="H130" s="22">
        <v>3150</v>
      </c>
      <c r="I130" s="302" t="s">
        <v>56</v>
      </c>
      <c r="J130" s="302"/>
      <c r="K130" s="23" t="s">
        <v>57</v>
      </c>
      <c r="L130" s="228">
        <v>684646.66999999993</v>
      </c>
      <c r="M130" s="24"/>
      <c r="N130" s="25"/>
      <c r="O130" s="26"/>
    </row>
    <row r="131" spans="1:15" ht="83.1" customHeight="1" outlineLevel="1" x14ac:dyDescent="0.3">
      <c r="A131" s="20" t="s">
        <v>414</v>
      </c>
      <c r="B131" s="21" t="s">
        <v>571</v>
      </c>
      <c r="C131" s="21" t="s">
        <v>59</v>
      </c>
      <c r="D131" s="21" t="s">
        <v>291</v>
      </c>
      <c r="E131" s="22">
        <v>8310</v>
      </c>
      <c r="F131" s="301">
        <v>17043.32</v>
      </c>
      <c r="G131" s="301"/>
      <c r="H131" s="22">
        <v>3150</v>
      </c>
      <c r="I131" s="302" t="s">
        <v>56</v>
      </c>
      <c r="J131" s="302"/>
      <c r="K131" s="23" t="s">
        <v>57</v>
      </c>
      <c r="L131" s="228">
        <v>701689.98999999987</v>
      </c>
      <c r="M131" s="24"/>
      <c r="N131" s="25"/>
      <c r="O131" s="26"/>
    </row>
    <row r="132" spans="1:15" ht="12" customHeight="1" x14ac:dyDescent="0.3">
      <c r="A132" s="308" t="s">
        <v>58</v>
      </c>
      <c r="B132" s="308"/>
      <c r="C132" s="308"/>
      <c r="D132" s="308"/>
      <c r="E132" s="309">
        <v>701689.99</v>
      </c>
      <c r="F132" s="309"/>
      <c r="G132" s="309"/>
      <c r="H132" s="310">
        <v>0</v>
      </c>
      <c r="I132" s="310"/>
      <c r="J132" s="310"/>
      <c r="K132" s="16" t="s">
        <v>57</v>
      </c>
      <c r="L132" s="229">
        <v>701689.98999999987</v>
      </c>
      <c r="M132" s="18"/>
      <c r="N132" s="19">
        <v>0</v>
      </c>
      <c r="O132" s="26"/>
    </row>
  </sheetData>
  <mergeCells count="263">
    <mergeCell ref="F80:G80"/>
    <mergeCell ref="I80:J80"/>
    <mergeCell ref="F75:G75"/>
    <mergeCell ref="I75:J75"/>
    <mergeCell ref="F76:G76"/>
    <mergeCell ref="I76:J76"/>
    <mergeCell ref="F77:G77"/>
    <mergeCell ref="I77:J77"/>
    <mergeCell ref="F78:G78"/>
    <mergeCell ref="I78:J78"/>
    <mergeCell ref="F79:G79"/>
    <mergeCell ref="I79:J79"/>
    <mergeCell ref="K5:L6"/>
    <mergeCell ref="M5:N6"/>
    <mergeCell ref="F6:G6"/>
    <mergeCell ref="I6:J6"/>
    <mergeCell ref="F14:G14"/>
    <mergeCell ref="I14:J14"/>
    <mergeCell ref="A7:D7"/>
    <mergeCell ref="E7:J7"/>
    <mergeCell ref="A5:A6"/>
    <mergeCell ref="B5:B6"/>
    <mergeCell ref="C5:C6"/>
    <mergeCell ref="D5:D6"/>
    <mergeCell ref="E5:G5"/>
    <mergeCell ref="H5:J5"/>
    <mergeCell ref="F8:G8"/>
    <mergeCell ref="I8:J8"/>
    <mergeCell ref="F11:G11"/>
    <mergeCell ref="I11:J11"/>
    <mergeCell ref="F12:G12"/>
    <mergeCell ref="I12:J12"/>
    <mergeCell ref="F13:G13"/>
    <mergeCell ref="I13:J13"/>
    <mergeCell ref="F9:G9"/>
    <mergeCell ref="I9:J9"/>
    <mergeCell ref="F10:G10"/>
    <mergeCell ref="I10:J10"/>
    <mergeCell ref="F17:G17"/>
    <mergeCell ref="I17:J17"/>
    <mergeCell ref="F18:G18"/>
    <mergeCell ref="I18:J18"/>
    <mergeCell ref="F19:G19"/>
    <mergeCell ref="I19:J19"/>
    <mergeCell ref="F15:G15"/>
    <mergeCell ref="I15:J15"/>
    <mergeCell ref="F16:G16"/>
    <mergeCell ref="I16:J16"/>
    <mergeCell ref="F23:G23"/>
    <mergeCell ref="I23:J23"/>
    <mergeCell ref="F24:G24"/>
    <mergeCell ref="I24:J24"/>
    <mergeCell ref="F25:G25"/>
    <mergeCell ref="I25:J25"/>
    <mergeCell ref="F20:G20"/>
    <mergeCell ref="I20:J20"/>
    <mergeCell ref="F21:G21"/>
    <mergeCell ref="I21:J21"/>
    <mergeCell ref="F22:G22"/>
    <mergeCell ref="I22:J22"/>
    <mergeCell ref="F29:G29"/>
    <mergeCell ref="I29:J29"/>
    <mergeCell ref="F30:G30"/>
    <mergeCell ref="I30:J30"/>
    <mergeCell ref="F31:G31"/>
    <mergeCell ref="I31:J31"/>
    <mergeCell ref="F26:G26"/>
    <mergeCell ref="I26:J26"/>
    <mergeCell ref="F27:G27"/>
    <mergeCell ref="I27:J27"/>
    <mergeCell ref="F28:G28"/>
    <mergeCell ref="I28:J28"/>
    <mergeCell ref="F35:G35"/>
    <mergeCell ref="I35:J35"/>
    <mergeCell ref="F36:G36"/>
    <mergeCell ref="I36:J36"/>
    <mergeCell ref="F37:G37"/>
    <mergeCell ref="I37:J37"/>
    <mergeCell ref="F32:G32"/>
    <mergeCell ref="I32:J32"/>
    <mergeCell ref="F33:G33"/>
    <mergeCell ref="I33:J33"/>
    <mergeCell ref="F34:G34"/>
    <mergeCell ref="I34:J34"/>
    <mergeCell ref="F41:G41"/>
    <mergeCell ref="I41:J41"/>
    <mergeCell ref="F42:G42"/>
    <mergeCell ref="I42:J42"/>
    <mergeCell ref="F43:G43"/>
    <mergeCell ref="I43:J43"/>
    <mergeCell ref="F38:G38"/>
    <mergeCell ref="I38:J38"/>
    <mergeCell ref="F39:G39"/>
    <mergeCell ref="I39:J39"/>
    <mergeCell ref="F40:G40"/>
    <mergeCell ref="I40:J40"/>
    <mergeCell ref="F47:G47"/>
    <mergeCell ref="I47:J47"/>
    <mergeCell ref="F48:G48"/>
    <mergeCell ref="I48:J48"/>
    <mergeCell ref="F49:G49"/>
    <mergeCell ref="I49:J49"/>
    <mergeCell ref="F44:G44"/>
    <mergeCell ref="I44:J44"/>
    <mergeCell ref="F45:G45"/>
    <mergeCell ref="I45:J45"/>
    <mergeCell ref="F46:G46"/>
    <mergeCell ref="I46:J46"/>
    <mergeCell ref="F53:G53"/>
    <mergeCell ref="I53:J53"/>
    <mergeCell ref="F54:G54"/>
    <mergeCell ref="I54:J54"/>
    <mergeCell ref="F55:G55"/>
    <mergeCell ref="I55:J55"/>
    <mergeCell ref="F50:G50"/>
    <mergeCell ref="I50:J50"/>
    <mergeCell ref="F51:G51"/>
    <mergeCell ref="I51:J51"/>
    <mergeCell ref="F52:G52"/>
    <mergeCell ref="I52:J52"/>
    <mergeCell ref="F59:G59"/>
    <mergeCell ref="I59:J59"/>
    <mergeCell ref="F60:G60"/>
    <mergeCell ref="I60:J60"/>
    <mergeCell ref="F61:G61"/>
    <mergeCell ref="I61:J61"/>
    <mergeCell ref="F56:G56"/>
    <mergeCell ref="I56:J56"/>
    <mergeCell ref="F57:G57"/>
    <mergeCell ref="I57:J57"/>
    <mergeCell ref="F58:G58"/>
    <mergeCell ref="I58:J58"/>
    <mergeCell ref="F65:G65"/>
    <mergeCell ref="I65:J65"/>
    <mergeCell ref="F66:G66"/>
    <mergeCell ref="I66:J66"/>
    <mergeCell ref="F67:G67"/>
    <mergeCell ref="I67:J67"/>
    <mergeCell ref="F62:G62"/>
    <mergeCell ref="I62:J62"/>
    <mergeCell ref="F63:G63"/>
    <mergeCell ref="I63:J63"/>
    <mergeCell ref="F64:G64"/>
    <mergeCell ref="I64:J64"/>
    <mergeCell ref="F71:G71"/>
    <mergeCell ref="I71:J71"/>
    <mergeCell ref="F72:G72"/>
    <mergeCell ref="I72:J72"/>
    <mergeCell ref="F73:G73"/>
    <mergeCell ref="I73:J73"/>
    <mergeCell ref="F74:G74"/>
    <mergeCell ref="I74:J74"/>
    <mergeCell ref="F68:G68"/>
    <mergeCell ref="I68:J68"/>
    <mergeCell ref="F69:G69"/>
    <mergeCell ref="I69:J69"/>
    <mergeCell ref="F70:G70"/>
    <mergeCell ref="I70:J70"/>
    <mergeCell ref="F81:G81"/>
    <mergeCell ref="I81:J81"/>
    <mergeCell ref="F82:G82"/>
    <mergeCell ref="I82:J82"/>
    <mergeCell ref="F83:G83"/>
    <mergeCell ref="I83:J83"/>
    <mergeCell ref="F84:G84"/>
    <mergeCell ref="I84:J84"/>
    <mergeCell ref="F85:G85"/>
    <mergeCell ref="I85:J85"/>
    <mergeCell ref="F86:G86"/>
    <mergeCell ref="I86:J86"/>
    <mergeCell ref="F87:G87"/>
    <mergeCell ref="I87:J87"/>
    <mergeCell ref="F88:G88"/>
    <mergeCell ref="I88:J88"/>
    <mergeCell ref="F89:G89"/>
    <mergeCell ref="I89:J89"/>
    <mergeCell ref="F90:G90"/>
    <mergeCell ref="I90:J90"/>
    <mergeCell ref="F91:G91"/>
    <mergeCell ref="I91:J91"/>
    <mergeCell ref="F92:G92"/>
    <mergeCell ref="I92:J92"/>
    <mergeCell ref="F93:G93"/>
    <mergeCell ref="I93:J93"/>
    <mergeCell ref="F94:G94"/>
    <mergeCell ref="I94:J94"/>
    <mergeCell ref="F95:G95"/>
    <mergeCell ref="I95:J95"/>
    <mergeCell ref="F96:G96"/>
    <mergeCell ref="I96:J96"/>
    <mergeCell ref="F97:G97"/>
    <mergeCell ref="I97:J97"/>
    <mergeCell ref="F98:G98"/>
    <mergeCell ref="I98:J98"/>
    <mergeCell ref="F99:G99"/>
    <mergeCell ref="I99:J99"/>
    <mergeCell ref="F100:G100"/>
    <mergeCell ref="I100:J100"/>
    <mergeCell ref="F101:G101"/>
    <mergeCell ref="I101:J101"/>
    <mergeCell ref="F102:G102"/>
    <mergeCell ref="I102:J102"/>
    <mergeCell ref="F103:G103"/>
    <mergeCell ref="I103:J103"/>
    <mergeCell ref="F104:G104"/>
    <mergeCell ref="I104:J104"/>
    <mergeCell ref="F105:G105"/>
    <mergeCell ref="I105:J105"/>
    <mergeCell ref="F106:G106"/>
    <mergeCell ref="I106:J106"/>
    <mergeCell ref="F107:G107"/>
    <mergeCell ref="I107:J107"/>
    <mergeCell ref="F108:G108"/>
    <mergeCell ref="I108:J108"/>
    <mergeCell ref="F109:G109"/>
    <mergeCell ref="I109:J109"/>
    <mergeCell ref="F110:G110"/>
    <mergeCell ref="I110:J110"/>
    <mergeCell ref="F111:G111"/>
    <mergeCell ref="I111:J111"/>
    <mergeCell ref="F112:G112"/>
    <mergeCell ref="I112:J112"/>
    <mergeCell ref="F113:G113"/>
    <mergeCell ref="I113:J113"/>
    <mergeCell ref="F114:G114"/>
    <mergeCell ref="I114:J114"/>
    <mergeCell ref="F115:G115"/>
    <mergeCell ref="I115:J115"/>
    <mergeCell ref="F116:G116"/>
    <mergeCell ref="I116:J116"/>
    <mergeCell ref="F117:G117"/>
    <mergeCell ref="I117:J117"/>
    <mergeCell ref="F118:G118"/>
    <mergeCell ref="I118:J118"/>
    <mergeCell ref="F119:G119"/>
    <mergeCell ref="I119:J119"/>
    <mergeCell ref="F120:G120"/>
    <mergeCell ref="I120:J120"/>
    <mergeCell ref="F121:G121"/>
    <mergeCell ref="I121:J121"/>
    <mergeCell ref="F122:G122"/>
    <mergeCell ref="I122:J122"/>
    <mergeCell ref="F123:G123"/>
    <mergeCell ref="I123:J123"/>
    <mergeCell ref="F124:G124"/>
    <mergeCell ref="I124:J124"/>
    <mergeCell ref="F125:G125"/>
    <mergeCell ref="I125:J125"/>
    <mergeCell ref="F131:G131"/>
    <mergeCell ref="I131:J131"/>
    <mergeCell ref="A132:D132"/>
    <mergeCell ref="E132:G132"/>
    <mergeCell ref="H132:J132"/>
    <mergeCell ref="F126:G126"/>
    <mergeCell ref="I126:J126"/>
    <mergeCell ref="F127:G127"/>
    <mergeCell ref="I127:J127"/>
    <mergeCell ref="F128:G128"/>
    <mergeCell ref="I128:J128"/>
    <mergeCell ref="F129:G129"/>
    <mergeCell ref="I129:J129"/>
    <mergeCell ref="F130:G130"/>
    <mergeCell ref="I130:J13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0"/>
  <sheetViews>
    <sheetView workbookViewId="0">
      <selection activeCell="D21" activeCellId="1" sqref="B9:H9 D21"/>
    </sheetView>
  </sheetViews>
  <sheetFormatPr defaultColWidth="7.8984375" defaultRowHeight="15.6" outlineLevelRow="1" x14ac:dyDescent="0.3"/>
  <cols>
    <col min="1" max="1" width="8.69921875" style="14" customWidth="1"/>
    <col min="2" max="4" width="14.8984375" style="14" customWidth="1"/>
    <col min="5" max="5" width="6.09765625" style="14" customWidth="1"/>
    <col min="6" max="6" width="3.5" style="14" customWidth="1"/>
    <col min="7" max="7" width="10.5" style="14" customWidth="1"/>
    <col min="8" max="8" width="6.09765625" style="14" customWidth="1"/>
    <col min="9" max="9" width="3.5" style="14" customWidth="1"/>
    <col min="10" max="10" width="10.5" style="14" customWidth="1"/>
    <col min="11" max="11" width="2.59765625" style="14" customWidth="1"/>
    <col min="12" max="12" width="12.19921875" style="14" customWidth="1"/>
    <col min="13" max="13" width="2.59765625" style="14" customWidth="1"/>
    <col min="14" max="14" width="12.19921875" style="14" customWidth="1"/>
  </cols>
  <sheetData>
    <row r="1" spans="1:15" ht="12.9" customHeight="1" x14ac:dyDescent="0.3">
      <c r="A1" s="13" t="s">
        <v>42</v>
      </c>
    </row>
    <row r="2" spans="1:15" ht="15.9" customHeight="1" x14ac:dyDescent="0.3">
      <c r="A2" s="15" t="s">
        <v>334</v>
      </c>
    </row>
    <row r="3" spans="1:15" ht="11.1" customHeight="1" x14ac:dyDescent="0.3">
      <c r="A3" s="14" t="s">
        <v>43</v>
      </c>
      <c r="B3" s="14" t="s">
        <v>44</v>
      </c>
    </row>
    <row r="4" spans="1:15" ht="11.1" customHeight="1" x14ac:dyDescent="0.3">
      <c r="A4" s="14" t="s">
        <v>45</v>
      </c>
      <c r="B4" s="14" t="s">
        <v>292</v>
      </c>
    </row>
    <row r="5" spans="1:15" ht="12.9" customHeight="1" x14ac:dyDescent="0.3">
      <c r="A5" s="312" t="s">
        <v>46</v>
      </c>
      <c r="B5" s="303" t="s">
        <v>47</v>
      </c>
      <c r="C5" s="303" t="s">
        <v>48</v>
      </c>
      <c r="D5" s="314" t="s">
        <v>49</v>
      </c>
      <c r="E5" s="303" t="s">
        <v>50</v>
      </c>
      <c r="F5" s="303"/>
      <c r="G5" s="303"/>
      <c r="H5" s="316" t="s">
        <v>51</v>
      </c>
      <c r="I5" s="316"/>
      <c r="J5" s="316"/>
      <c r="K5" s="303" t="s">
        <v>52</v>
      </c>
      <c r="L5" s="303"/>
      <c r="M5" s="303" t="s">
        <v>53</v>
      </c>
      <c r="N5" s="303"/>
    </row>
    <row r="6" spans="1:15" ht="12.9" customHeight="1" x14ac:dyDescent="0.3">
      <c r="A6" s="304"/>
      <c r="B6" s="313"/>
      <c r="C6" s="313"/>
      <c r="D6" s="315"/>
      <c r="E6" s="230" t="s">
        <v>54</v>
      </c>
      <c r="F6" s="306"/>
      <c r="G6" s="306"/>
      <c r="H6" s="231" t="s">
        <v>54</v>
      </c>
      <c r="I6" s="307"/>
      <c r="J6" s="307"/>
      <c r="K6" s="304"/>
      <c r="L6" s="305"/>
      <c r="M6" s="304"/>
      <c r="N6" s="305"/>
    </row>
    <row r="7" spans="1:15" ht="12" customHeight="1" x14ac:dyDescent="0.3">
      <c r="A7" s="308" t="s">
        <v>55</v>
      </c>
      <c r="B7" s="308"/>
      <c r="C7" s="308"/>
      <c r="D7" s="308"/>
      <c r="E7" s="311"/>
      <c r="F7" s="311"/>
      <c r="G7" s="311"/>
      <c r="H7" s="311"/>
      <c r="I7" s="311"/>
      <c r="J7" s="311"/>
      <c r="K7" s="16"/>
      <c r="L7" s="17"/>
      <c r="M7" s="18"/>
      <c r="N7" s="19">
        <v>0</v>
      </c>
    </row>
    <row r="8" spans="1:15" ht="71.099999999999994" customHeight="1" outlineLevel="1" x14ac:dyDescent="0.3">
      <c r="A8" s="20" t="s">
        <v>336</v>
      </c>
      <c r="B8" s="21" t="s">
        <v>477</v>
      </c>
      <c r="C8" s="21" t="s">
        <v>293</v>
      </c>
      <c r="D8" s="21"/>
      <c r="E8" s="22">
        <v>8310</v>
      </c>
      <c r="F8" s="301">
        <v>4236.8</v>
      </c>
      <c r="G8" s="301"/>
      <c r="H8" s="22">
        <v>3211</v>
      </c>
      <c r="I8" s="302" t="s">
        <v>56</v>
      </c>
      <c r="J8" s="302"/>
      <c r="K8" s="23" t="s">
        <v>57</v>
      </c>
      <c r="L8" s="228">
        <v>4236.8</v>
      </c>
      <c r="M8" s="24"/>
      <c r="N8" s="25"/>
      <c r="O8" s="26"/>
    </row>
    <row r="9" spans="1:15" ht="71.099999999999994" customHeight="1" outlineLevel="1" x14ac:dyDescent="0.3">
      <c r="A9" s="20" t="s">
        <v>336</v>
      </c>
      <c r="B9" s="21" t="s">
        <v>477</v>
      </c>
      <c r="C9" s="21" t="s">
        <v>293</v>
      </c>
      <c r="D9" s="21"/>
      <c r="E9" s="22">
        <v>8310</v>
      </c>
      <c r="F9" s="301">
        <v>1217.17</v>
      </c>
      <c r="G9" s="301"/>
      <c r="H9" s="22">
        <v>3211</v>
      </c>
      <c r="I9" s="302" t="s">
        <v>56</v>
      </c>
      <c r="J9" s="302"/>
      <c r="K9" s="23" t="s">
        <v>57</v>
      </c>
      <c r="L9" s="228">
        <v>5453.97</v>
      </c>
      <c r="M9" s="24"/>
      <c r="N9" s="25"/>
      <c r="O9" s="26"/>
    </row>
    <row r="10" spans="1:15" ht="71.099999999999994" customHeight="1" outlineLevel="1" x14ac:dyDescent="0.3">
      <c r="A10" s="20" t="s">
        <v>336</v>
      </c>
      <c r="B10" s="21" t="s">
        <v>477</v>
      </c>
      <c r="C10" s="21" t="s">
        <v>293</v>
      </c>
      <c r="D10" s="21"/>
      <c r="E10" s="22">
        <v>8310</v>
      </c>
      <c r="F10" s="301">
        <v>3177.3</v>
      </c>
      <c r="G10" s="301"/>
      <c r="H10" s="22">
        <v>3211</v>
      </c>
      <c r="I10" s="302" t="s">
        <v>56</v>
      </c>
      <c r="J10" s="302"/>
      <c r="K10" s="23" t="s">
        <v>57</v>
      </c>
      <c r="L10" s="228">
        <v>8631.27</v>
      </c>
      <c r="M10" s="24"/>
      <c r="N10" s="25"/>
      <c r="O10" s="26"/>
    </row>
    <row r="11" spans="1:15" ht="71.099999999999994" customHeight="1" outlineLevel="1" x14ac:dyDescent="0.3">
      <c r="A11" s="20" t="s">
        <v>336</v>
      </c>
      <c r="B11" s="21" t="s">
        <v>477</v>
      </c>
      <c r="C11" s="21" t="s">
        <v>293</v>
      </c>
      <c r="D11" s="21"/>
      <c r="E11" s="22">
        <v>8310</v>
      </c>
      <c r="F11" s="317">
        <v>56.7</v>
      </c>
      <c r="G11" s="317"/>
      <c r="H11" s="22">
        <v>3211</v>
      </c>
      <c r="I11" s="302" t="s">
        <v>56</v>
      </c>
      <c r="J11" s="302"/>
      <c r="K11" s="23" t="s">
        <v>57</v>
      </c>
      <c r="L11" s="228">
        <v>8687.9700000000012</v>
      </c>
      <c r="M11" s="24"/>
      <c r="N11" s="25"/>
      <c r="O11" s="26"/>
    </row>
    <row r="12" spans="1:15" ht="71.099999999999994" customHeight="1" outlineLevel="1" x14ac:dyDescent="0.3">
      <c r="A12" s="20" t="s">
        <v>336</v>
      </c>
      <c r="B12" s="21" t="s">
        <v>477</v>
      </c>
      <c r="C12" s="21" t="s">
        <v>293</v>
      </c>
      <c r="D12" s="21"/>
      <c r="E12" s="22">
        <v>8310</v>
      </c>
      <c r="F12" s="301">
        <v>2368.1</v>
      </c>
      <c r="G12" s="301"/>
      <c r="H12" s="22">
        <v>3211</v>
      </c>
      <c r="I12" s="302" t="s">
        <v>56</v>
      </c>
      <c r="J12" s="302"/>
      <c r="K12" s="23" t="s">
        <v>57</v>
      </c>
      <c r="L12" s="228">
        <v>11056.070000000002</v>
      </c>
      <c r="M12" s="24"/>
      <c r="N12" s="25"/>
      <c r="O12" s="26"/>
    </row>
    <row r="13" spans="1:15" ht="71.099999999999994" customHeight="1" outlineLevel="1" x14ac:dyDescent="0.3">
      <c r="A13" s="20" t="s">
        <v>336</v>
      </c>
      <c r="B13" s="21" t="s">
        <v>477</v>
      </c>
      <c r="C13" s="21" t="s">
        <v>293</v>
      </c>
      <c r="D13" s="21"/>
      <c r="E13" s="22">
        <v>8310</v>
      </c>
      <c r="F13" s="301">
        <v>7744.44</v>
      </c>
      <c r="G13" s="301"/>
      <c r="H13" s="22">
        <v>3211</v>
      </c>
      <c r="I13" s="302" t="s">
        <v>56</v>
      </c>
      <c r="J13" s="302"/>
      <c r="K13" s="23" t="s">
        <v>57</v>
      </c>
      <c r="L13" s="228">
        <v>18800.510000000002</v>
      </c>
      <c r="M13" s="24"/>
      <c r="N13" s="25"/>
      <c r="O13" s="26"/>
    </row>
    <row r="14" spans="1:15" ht="71.099999999999994" customHeight="1" outlineLevel="1" x14ac:dyDescent="0.3">
      <c r="A14" s="20" t="s">
        <v>336</v>
      </c>
      <c r="B14" s="21" t="s">
        <v>477</v>
      </c>
      <c r="C14" s="21" t="s">
        <v>293</v>
      </c>
      <c r="D14" s="21"/>
      <c r="E14" s="22">
        <v>8310</v>
      </c>
      <c r="F14" s="317">
        <v>179.56</v>
      </c>
      <c r="G14" s="317"/>
      <c r="H14" s="22">
        <v>3211</v>
      </c>
      <c r="I14" s="302" t="s">
        <v>56</v>
      </c>
      <c r="J14" s="302"/>
      <c r="K14" s="23" t="s">
        <v>57</v>
      </c>
      <c r="L14" s="228">
        <v>18980.070000000003</v>
      </c>
      <c r="M14" s="24"/>
      <c r="N14" s="25"/>
      <c r="O14" s="26"/>
    </row>
    <row r="15" spans="1:15" ht="71.099999999999994" customHeight="1" outlineLevel="1" x14ac:dyDescent="0.3">
      <c r="A15" s="20" t="s">
        <v>336</v>
      </c>
      <c r="B15" s="21" t="s">
        <v>477</v>
      </c>
      <c r="C15" s="21" t="s">
        <v>293</v>
      </c>
      <c r="D15" s="21"/>
      <c r="E15" s="22">
        <v>8310</v>
      </c>
      <c r="F15" s="301">
        <v>4661.8900000000003</v>
      </c>
      <c r="G15" s="301"/>
      <c r="H15" s="22">
        <v>3211</v>
      </c>
      <c r="I15" s="302" t="s">
        <v>56</v>
      </c>
      <c r="J15" s="302"/>
      <c r="K15" s="23" t="s">
        <v>57</v>
      </c>
      <c r="L15" s="228">
        <v>23641.960000000003</v>
      </c>
      <c r="M15" s="24"/>
      <c r="N15" s="25"/>
      <c r="O15" s="26"/>
    </row>
    <row r="16" spans="1:15" ht="71.099999999999994" customHeight="1" outlineLevel="1" x14ac:dyDescent="0.3">
      <c r="A16" s="20" t="s">
        <v>347</v>
      </c>
      <c r="B16" s="21" t="s">
        <v>479</v>
      </c>
      <c r="C16" s="21" t="s">
        <v>293</v>
      </c>
      <c r="D16" s="21"/>
      <c r="E16" s="22">
        <v>8310</v>
      </c>
      <c r="F16" s="301">
        <v>3825.1</v>
      </c>
      <c r="G16" s="301"/>
      <c r="H16" s="22">
        <v>3211</v>
      </c>
      <c r="I16" s="302" t="s">
        <v>56</v>
      </c>
      <c r="J16" s="302"/>
      <c r="K16" s="23" t="s">
        <v>57</v>
      </c>
      <c r="L16" s="228">
        <v>27467.06</v>
      </c>
      <c r="M16" s="24"/>
      <c r="N16" s="25"/>
      <c r="O16" s="26"/>
    </row>
    <row r="17" spans="1:15" ht="71.099999999999994" customHeight="1" outlineLevel="1" x14ac:dyDescent="0.3">
      <c r="A17" s="20" t="s">
        <v>347</v>
      </c>
      <c r="B17" s="21" t="s">
        <v>479</v>
      </c>
      <c r="C17" s="21" t="s">
        <v>293</v>
      </c>
      <c r="D17" s="21"/>
      <c r="E17" s="22">
        <v>8310</v>
      </c>
      <c r="F17" s="301">
        <v>5191.9799999999996</v>
      </c>
      <c r="G17" s="301"/>
      <c r="H17" s="22">
        <v>3211</v>
      </c>
      <c r="I17" s="302" t="s">
        <v>56</v>
      </c>
      <c r="J17" s="302"/>
      <c r="K17" s="23" t="s">
        <v>57</v>
      </c>
      <c r="L17" s="228">
        <v>32659.040000000001</v>
      </c>
      <c r="M17" s="24"/>
      <c r="N17" s="25"/>
      <c r="O17" s="26"/>
    </row>
    <row r="18" spans="1:15" ht="71.099999999999994" customHeight="1" outlineLevel="1" x14ac:dyDescent="0.3">
      <c r="A18" s="20" t="s">
        <v>347</v>
      </c>
      <c r="B18" s="21" t="s">
        <v>479</v>
      </c>
      <c r="C18" s="21" t="s">
        <v>293</v>
      </c>
      <c r="D18" s="21"/>
      <c r="E18" s="22">
        <v>8310</v>
      </c>
      <c r="F18" s="317">
        <v>189.02</v>
      </c>
      <c r="G18" s="317"/>
      <c r="H18" s="22">
        <v>3211</v>
      </c>
      <c r="I18" s="302" t="s">
        <v>56</v>
      </c>
      <c r="J18" s="302"/>
      <c r="K18" s="23" t="s">
        <v>57</v>
      </c>
      <c r="L18" s="228">
        <v>32848.06</v>
      </c>
      <c r="M18" s="24"/>
      <c r="N18" s="25"/>
      <c r="O18" s="26"/>
    </row>
    <row r="19" spans="1:15" ht="71.099999999999994" customHeight="1" outlineLevel="1" x14ac:dyDescent="0.3">
      <c r="A19" s="20" t="s">
        <v>347</v>
      </c>
      <c r="B19" s="21" t="s">
        <v>479</v>
      </c>
      <c r="C19" s="21" t="s">
        <v>293</v>
      </c>
      <c r="D19" s="21"/>
      <c r="E19" s="22">
        <v>8310</v>
      </c>
      <c r="F19" s="301">
        <v>6033.98</v>
      </c>
      <c r="G19" s="301"/>
      <c r="H19" s="22">
        <v>3211</v>
      </c>
      <c r="I19" s="302" t="s">
        <v>56</v>
      </c>
      <c r="J19" s="302"/>
      <c r="K19" s="23" t="s">
        <v>57</v>
      </c>
      <c r="L19" s="228">
        <v>38882.039999999994</v>
      </c>
      <c r="M19" s="24"/>
      <c r="N19" s="25"/>
      <c r="O19" s="26"/>
    </row>
    <row r="20" spans="1:15" ht="71.099999999999994" customHeight="1" outlineLevel="1" x14ac:dyDescent="0.3">
      <c r="A20" s="20" t="s">
        <v>347</v>
      </c>
      <c r="B20" s="21" t="s">
        <v>479</v>
      </c>
      <c r="C20" s="21" t="s">
        <v>293</v>
      </c>
      <c r="D20" s="21"/>
      <c r="E20" s="22">
        <v>8310</v>
      </c>
      <c r="F20" s="317">
        <v>189.02</v>
      </c>
      <c r="G20" s="317"/>
      <c r="H20" s="22">
        <v>3211</v>
      </c>
      <c r="I20" s="302" t="s">
        <v>56</v>
      </c>
      <c r="J20" s="302"/>
      <c r="K20" s="23" t="s">
        <v>57</v>
      </c>
      <c r="L20" s="228">
        <v>39071.05999999999</v>
      </c>
      <c r="M20" s="24"/>
      <c r="N20" s="25"/>
      <c r="O20" s="26"/>
    </row>
    <row r="21" spans="1:15" ht="71.099999999999994" customHeight="1" outlineLevel="1" x14ac:dyDescent="0.3">
      <c r="A21" s="20" t="s">
        <v>347</v>
      </c>
      <c r="B21" s="21" t="s">
        <v>479</v>
      </c>
      <c r="C21" s="21" t="s">
        <v>293</v>
      </c>
      <c r="D21" s="21"/>
      <c r="E21" s="22">
        <v>8310</v>
      </c>
      <c r="F21" s="301">
        <v>6976.9</v>
      </c>
      <c r="G21" s="301"/>
      <c r="H21" s="22">
        <v>3211</v>
      </c>
      <c r="I21" s="302" t="s">
        <v>56</v>
      </c>
      <c r="J21" s="302"/>
      <c r="K21" s="23" t="s">
        <v>57</v>
      </c>
      <c r="L21" s="228">
        <v>46047.959999999992</v>
      </c>
      <c r="M21" s="24"/>
      <c r="N21" s="25"/>
      <c r="O21" s="26"/>
    </row>
    <row r="22" spans="1:15" ht="71.099999999999994" customHeight="1" outlineLevel="1" x14ac:dyDescent="0.3">
      <c r="A22" s="20" t="s">
        <v>347</v>
      </c>
      <c r="B22" s="21" t="s">
        <v>479</v>
      </c>
      <c r="C22" s="21" t="s">
        <v>293</v>
      </c>
      <c r="D22" s="21"/>
      <c r="E22" s="22">
        <v>8310</v>
      </c>
      <c r="F22" s="317">
        <v>170.1</v>
      </c>
      <c r="G22" s="317"/>
      <c r="H22" s="22">
        <v>3211</v>
      </c>
      <c r="I22" s="302" t="s">
        <v>56</v>
      </c>
      <c r="J22" s="302"/>
      <c r="K22" s="23" t="s">
        <v>57</v>
      </c>
      <c r="L22" s="228">
        <v>46218.05999999999</v>
      </c>
      <c r="M22" s="24"/>
      <c r="N22" s="25"/>
      <c r="O22" s="26"/>
    </row>
    <row r="23" spans="1:15" ht="71.099999999999994" customHeight="1" outlineLevel="1" x14ac:dyDescent="0.3">
      <c r="A23" s="20" t="s">
        <v>347</v>
      </c>
      <c r="B23" s="21" t="s">
        <v>479</v>
      </c>
      <c r="C23" s="21" t="s">
        <v>293</v>
      </c>
      <c r="D23" s="21"/>
      <c r="E23" s="22">
        <v>8310</v>
      </c>
      <c r="F23" s="301">
        <v>2145.09</v>
      </c>
      <c r="G23" s="301"/>
      <c r="H23" s="22">
        <v>3211</v>
      </c>
      <c r="I23" s="302" t="s">
        <v>56</v>
      </c>
      <c r="J23" s="302"/>
      <c r="K23" s="23" t="s">
        <v>57</v>
      </c>
      <c r="L23" s="228">
        <v>48363.149999999994</v>
      </c>
      <c r="M23" s="24"/>
      <c r="N23" s="25"/>
      <c r="O23" s="26"/>
    </row>
    <row r="24" spans="1:15" ht="71.099999999999994" customHeight="1" outlineLevel="1" x14ac:dyDescent="0.3">
      <c r="A24" s="20" t="s">
        <v>347</v>
      </c>
      <c r="B24" s="21" t="s">
        <v>479</v>
      </c>
      <c r="C24" s="21" t="s">
        <v>293</v>
      </c>
      <c r="D24" s="21"/>
      <c r="E24" s="22">
        <v>8310</v>
      </c>
      <c r="F24" s="301">
        <v>1597.02</v>
      </c>
      <c r="G24" s="301"/>
      <c r="H24" s="22">
        <v>3211</v>
      </c>
      <c r="I24" s="302" t="s">
        <v>56</v>
      </c>
      <c r="J24" s="302"/>
      <c r="K24" s="23" t="s">
        <v>57</v>
      </c>
      <c r="L24" s="228">
        <v>49960.169999999991</v>
      </c>
      <c r="M24" s="24"/>
      <c r="N24" s="25"/>
      <c r="O24" s="26"/>
    </row>
    <row r="25" spans="1:15" ht="71.099999999999994" customHeight="1" outlineLevel="1" x14ac:dyDescent="0.3">
      <c r="A25" s="20" t="s">
        <v>356</v>
      </c>
      <c r="B25" s="21" t="s">
        <v>481</v>
      </c>
      <c r="C25" s="21" t="s">
        <v>293</v>
      </c>
      <c r="D25" s="21"/>
      <c r="E25" s="22">
        <v>8310</v>
      </c>
      <c r="F25" s="301">
        <v>4461.72</v>
      </c>
      <c r="G25" s="301"/>
      <c r="H25" s="22">
        <v>3211</v>
      </c>
      <c r="I25" s="302" t="s">
        <v>56</v>
      </c>
      <c r="J25" s="302"/>
      <c r="K25" s="23" t="s">
        <v>57</v>
      </c>
      <c r="L25" s="228">
        <v>54421.889999999992</v>
      </c>
      <c r="M25" s="24"/>
      <c r="N25" s="25"/>
      <c r="O25" s="26"/>
    </row>
    <row r="26" spans="1:15" ht="71.099999999999994" customHeight="1" outlineLevel="1" x14ac:dyDescent="0.3">
      <c r="A26" s="20" t="s">
        <v>356</v>
      </c>
      <c r="B26" s="21" t="s">
        <v>481</v>
      </c>
      <c r="C26" s="21" t="s">
        <v>293</v>
      </c>
      <c r="D26" s="21"/>
      <c r="E26" s="22">
        <v>8310</v>
      </c>
      <c r="F26" s="301">
        <v>4947.57</v>
      </c>
      <c r="G26" s="301"/>
      <c r="H26" s="22">
        <v>3211</v>
      </c>
      <c r="I26" s="302" t="s">
        <v>56</v>
      </c>
      <c r="J26" s="302"/>
      <c r="K26" s="23" t="s">
        <v>57</v>
      </c>
      <c r="L26" s="228">
        <v>59369.459999999992</v>
      </c>
      <c r="M26" s="24"/>
      <c r="N26" s="25"/>
      <c r="O26" s="26"/>
    </row>
    <row r="27" spans="1:15" ht="71.099999999999994" customHeight="1" outlineLevel="1" x14ac:dyDescent="0.3">
      <c r="A27" s="20" t="s">
        <v>356</v>
      </c>
      <c r="B27" s="21" t="s">
        <v>481</v>
      </c>
      <c r="C27" s="21" t="s">
        <v>293</v>
      </c>
      <c r="D27" s="21"/>
      <c r="E27" s="22">
        <v>8310</v>
      </c>
      <c r="F27" s="317">
        <v>239.43</v>
      </c>
      <c r="G27" s="317"/>
      <c r="H27" s="22">
        <v>3211</v>
      </c>
      <c r="I27" s="302" t="s">
        <v>56</v>
      </c>
      <c r="J27" s="302"/>
      <c r="K27" s="23" t="s">
        <v>57</v>
      </c>
      <c r="L27" s="228">
        <v>59608.889999999992</v>
      </c>
      <c r="M27" s="24"/>
      <c r="N27" s="25"/>
      <c r="O27" s="26"/>
    </row>
    <row r="28" spans="1:15" ht="71.099999999999994" customHeight="1" outlineLevel="1" x14ac:dyDescent="0.3">
      <c r="A28" s="20" t="s">
        <v>356</v>
      </c>
      <c r="B28" s="21" t="s">
        <v>481</v>
      </c>
      <c r="C28" s="21" t="s">
        <v>293</v>
      </c>
      <c r="D28" s="21"/>
      <c r="E28" s="22">
        <v>8310</v>
      </c>
      <c r="F28" s="301">
        <v>5702.57</v>
      </c>
      <c r="G28" s="301"/>
      <c r="H28" s="22">
        <v>3211</v>
      </c>
      <c r="I28" s="302" t="s">
        <v>56</v>
      </c>
      <c r="J28" s="302"/>
      <c r="K28" s="23" t="s">
        <v>57</v>
      </c>
      <c r="L28" s="228">
        <v>65311.459999999992</v>
      </c>
      <c r="M28" s="24"/>
      <c r="N28" s="25"/>
      <c r="O28" s="26"/>
    </row>
    <row r="29" spans="1:15" ht="71.099999999999994" customHeight="1" outlineLevel="1" x14ac:dyDescent="0.3">
      <c r="A29" s="20" t="s">
        <v>356</v>
      </c>
      <c r="B29" s="21" t="s">
        <v>481</v>
      </c>
      <c r="C29" s="21" t="s">
        <v>293</v>
      </c>
      <c r="D29" s="21"/>
      <c r="E29" s="22">
        <v>8310</v>
      </c>
      <c r="F29" s="317">
        <v>239.43</v>
      </c>
      <c r="G29" s="317"/>
      <c r="H29" s="22">
        <v>3211</v>
      </c>
      <c r="I29" s="302" t="s">
        <v>56</v>
      </c>
      <c r="J29" s="302"/>
      <c r="K29" s="23" t="s">
        <v>57</v>
      </c>
      <c r="L29" s="228">
        <v>65550.889999999985</v>
      </c>
      <c r="M29" s="24"/>
      <c r="N29" s="25"/>
      <c r="O29" s="26"/>
    </row>
    <row r="30" spans="1:15" ht="71.099999999999994" customHeight="1" outlineLevel="1" x14ac:dyDescent="0.3">
      <c r="A30" s="20" t="s">
        <v>356</v>
      </c>
      <c r="B30" s="21" t="s">
        <v>481</v>
      </c>
      <c r="C30" s="21" t="s">
        <v>293</v>
      </c>
      <c r="D30" s="21"/>
      <c r="E30" s="22">
        <v>8310</v>
      </c>
      <c r="F30" s="301">
        <v>7107.34</v>
      </c>
      <c r="G30" s="301"/>
      <c r="H30" s="22">
        <v>3211</v>
      </c>
      <c r="I30" s="302" t="s">
        <v>56</v>
      </c>
      <c r="J30" s="302"/>
      <c r="K30" s="23" t="s">
        <v>57</v>
      </c>
      <c r="L30" s="228">
        <v>72658.229999999981</v>
      </c>
      <c r="M30" s="24"/>
      <c r="N30" s="25"/>
      <c r="O30" s="26"/>
    </row>
    <row r="31" spans="1:15" ht="71.099999999999994" customHeight="1" outlineLevel="1" x14ac:dyDescent="0.3">
      <c r="A31" s="20" t="s">
        <v>356</v>
      </c>
      <c r="B31" s="21" t="s">
        <v>481</v>
      </c>
      <c r="C31" s="21" t="s">
        <v>293</v>
      </c>
      <c r="D31" s="21"/>
      <c r="E31" s="22">
        <v>8310</v>
      </c>
      <c r="F31" s="317">
        <v>226.83</v>
      </c>
      <c r="G31" s="317"/>
      <c r="H31" s="22">
        <v>3211</v>
      </c>
      <c r="I31" s="302" t="s">
        <v>56</v>
      </c>
      <c r="J31" s="302"/>
      <c r="K31" s="23" t="s">
        <v>57</v>
      </c>
      <c r="L31" s="228">
        <v>72885.059999999983</v>
      </c>
      <c r="M31" s="24"/>
      <c r="N31" s="25"/>
      <c r="O31" s="26"/>
    </row>
    <row r="32" spans="1:15" ht="71.099999999999994" customHeight="1" outlineLevel="1" x14ac:dyDescent="0.3">
      <c r="A32" s="20" t="s">
        <v>356</v>
      </c>
      <c r="B32" s="21" t="s">
        <v>481</v>
      </c>
      <c r="C32" s="21" t="s">
        <v>293</v>
      </c>
      <c r="D32" s="21"/>
      <c r="E32" s="22">
        <v>8310</v>
      </c>
      <c r="F32" s="317">
        <v>804.32</v>
      </c>
      <c r="G32" s="317"/>
      <c r="H32" s="22">
        <v>3211</v>
      </c>
      <c r="I32" s="302" t="s">
        <v>56</v>
      </c>
      <c r="J32" s="302"/>
      <c r="K32" s="23" t="s">
        <v>57</v>
      </c>
      <c r="L32" s="228">
        <v>73689.37999999999</v>
      </c>
      <c r="M32" s="24"/>
      <c r="N32" s="25"/>
      <c r="O32" s="26"/>
    </row>
    <row r="33" spans="1:15" ht="71.099999999999994" customHeight="1" outlineLevel="1" x14ac:dyDescent="0.3">
      <c r="A33" s="20" t="s">
        <v>356</v>
      </c>
      <c r="B33" s="21" t="s">
        <v>481</v>
      </c>
      <c r="C33" s="21" t="s">
        <v>293</v>
      </c>
      <c r="D33" s="21"/>
      <c r="E33" s="22">
        <v>8310</v>
      </c>
      <c r="F33" s="301">
        <v>6359.4</v>
      </c>
      <c r="G33" s="301"/>
      <c r="H33" s="22">
        <v>3211</v>
      </c>
      <c r="I33" s="302" t="s">
        <v>56</v>
      </c>
      <c r="J33" s="302"/>
      <c r="K33" s="23" t="s">
        <v>57</v>
      </c>
      <c r="L33" s="228">
        <v>80048.779999999984</v>
      </c>
      <c r="M33" s="24"/>
      <c r="N33" s="25"/>
      <c r="O33" s="26"/>
    </row>
    <row r="34" spans="1:15" ht="71.099999999999994" customHeight="1" outlineLevel="1" x14ac:dyDescent="0.3">
      <c r="A34" s="20" t="s">
        <v>369</v>
      </c>
      <c r="B34" s="21" t="s">
        <v>483</v>
      </c>
      <c r="C34" s="21" t="s">
        <v>293</v>
      </c>
      <c r="D34" s="21"/>
      <c r="E34" s="22">
        <v>8310</v>
      </c>
      <c r="F34" s="301">
        <v>7013.36</v>
      </c>
      <c r="G34" s="301"/>
      <c r="H34" s="22">
        <v>3211</v>
      </c>
      <c r="I34" s="302" t="s">
        <v>56</v>
      </c>
      <c r="J34" s="302"/>
      <c r="K34" s="23" t="s">
        <v>57</v>
      </c>
      <c r="L34" s="228">
        <v>87062.139999999985</v>
      </c>
      <c r="M34" s="24"/>
      <c r="N34" s="25"/>
      <c r="O34" s="26"/>
    </row>
    <row r="35" spans="1:15" ht="71.099999999999994" customHeight="1" outlineLevel="1" x14ac:dyDescent="0.3">
      <c r="A35" s="20" t="s">
        <v>369</v>
      </c>
      <c r="B35" s="21" t="s">
        <v>483</v>
      </c>
      <c r="C35" s="21" t="s">
        <v>293</v>
      </c>
      <c r="D35" s="21"/>
      <c r="E35" s="22">
        <v>8310</v>
      </c>
      <c r="F35" s="317">
        <v>264.64</v>
      </c>
      <c r="G35" s="317"/>
      <c r="H35" s="22">
        <v>3211</v>
      </c>
      <c r="I35" s="302" t="s">
        <v>56</v>
      </c>
      <c r="J35" s="302"/>
      <c r="K35" s="23" t="s">
        <v>57</v>
      </c>
      <c r="L35" s="228">
        <v>87326.779999999984</v>
      </c>
      <c r="M35" s="24"/>
      <c r="N35" s="25"/>
      <c r="O35" s="26"/>
    </row>
    <row r="36" spans="1:15" ht="71.099999999999994" customHeight="1" outlineLevel="1" x14ac:dyDescent="0.3">
      <c r="A36" s="20" t="s">
        <v>369</v>
      </c>
      <c r="B36" s="21" t="s">
        <v>483</v>
      </c>
      <c r="C36" s="21" t="s">
        <v>293</v>
      </c>
      <c r="D36" s="21"/>
      <c r="E36" s="22">
        <v>8310</v>
      </c>
      <c r="F36" s="301">
        <v>1285.6099999999999</v>
      </c>
      <c r="G36" s="301"/>
      <c r="H36" s="22">
        <v>3430</v>
      </c>
      <c r="I36" s="302" t="s">
        <v>56</v>
      </c>
      <c r="J36" s="302"/>
      <c r="K36" s="23" t="s">
        <v>57</v>
      </c>
      <c r="L36" s="228">
        <v>88612.389999999985</v>
      </c>
      <c r="M36" s="24"/>
      <c r="N36" s="25"/>
      <c r="O36" s="26"/>
    </row>
    <row r="37" spans="1:15" ht="71.099999999999994" customHeight="1" outlineLevel="1" x14ac:dyDescent="0.3">
      <c r="A37" s="20" t="s">
        <v>369</v>
      </c>
      <c r="B37" s="21" t="s">
        <v>483</v>
      </c>
      <c r="C37" s="21" t="s">
        <v>293</v>
      </c>
      <c r="D37" s="21"/>
      <c r="E37" s="22">
        <v>8310</v>
      </c>
      <c r="F37" s="317">
        <v>113.4</v>
      </c>
      <c r="G37" s="317"/>
      <c r="H37" s="22">
        <v>3211</v>
      </c>
      <c r="I37" s="302" t="s">
        <v>56</v>
      </c>
      <c r="J37" s="302"/>
      <c r="K37" s="23" t="s">
        <v>57</v>
      </c>
      <c r="L37" s="228">
        <v>88725.789999999979</v>
      </c>
      <c r="M37" s="24"/>
      <c r="N37" s="25"/>
      <c r="O37" s="26"/>
    </row>
    <row r="38" spans="1:15" ht="71.099999999999994" customHeight="1" outlineLevel="1" x14ac:dyDescent="0.3">
      <c r="A38" s="20" t="s">
        <v>369</v>
      </c>
      <c r="B38" s="21" t="s">
        <v>483</v>
      </c>
      <c r="C38" s="21" t="s">
        <v>293</v>
      </c>
      <c r="D38" s="21"/>
      <c r="E38" s="22">
        <v>8310</v>
      </c>
      <c r="F38" s="301">
        <v>1199.79</v>
      </c>
      <c r="G38" s="301"/>
      <c r="H38" s="22">
        <v>3430</v>
      </c>
      <c r="I38" s="302" t="s">
        <v>56</v>
      </c>
      <c r="J38" s="302"/>
      <c r="K38" s="23" t="s">
        <v>57</v>
      </c>
      <c r="L38" s="228">
        <v>89925.579999999973</v>
      </c>
      <c r="M38" s="24"/>
      <c r="N38" s="25"/>
      <c r="O38" s="26"/>
    </row>
    <row r="39" spans="1:15" ht="71.099999999999994" customHeight="1" outlineLevel="1" x14ac:dyDescent="0.3">
      <c r="A39" s="20" t="s">
        <v>369</v>
      </c>
      <c r="B39" s="21" t="s">
        <v>483</v>
      </c>
      <c r="C39" s="21" t="s">
        <v>293</v>
      </c>
      <c r="D39" s="21"/>
      <c r="E39" s="22">
        <v>8310</v>
      </c>
      <c r="F39" s="301">
        <v>6544.3</v>
      </c>
      <c r="G39" s="301"/>
      <c r="H39" s="22">
        <v>3211</v>
      </c>
      <c r="I39" s="302" t="s">
        <v>56</v>
      </c>
      <c r="J39" s="302"/>
      <c r="K39" s="23" t="s">
        <v>57</v>
      </c>
      <c r="L39" s="228">
        <v>96469.879999999976</v>
      </c>
      <c r="M39" s="24"/>
      <c r="N39" s="25"/>
      <c r="O39" s="26"/>
    </row>
    <row r="40" spans="1:15" ht="71.099999999999994" customHeight="1" outlineLevel="1" x14ac:dyDescent="0.3">
      <c r="A40" s="20" t="s">
        <v>369</v>
      </c>
      <c r="B40" s="21" t="s">
        <v>483</v>
      </c>
      <c r="C40" s="21" t="s">
        <v>293</v>
      </c>
      <c r="D40" s="21"/>
      <c r="E40" s="22">
        <v>8310</v>
      </c>
      <c r="F40" s="317">
        <v>277.2</v>
      </c>
      <c r="G40" s="317"/>
      <c r="H40" s="22">
        <v>3211</v>
      </c>
      <c r="I40" s="302" t="s">
        <v>56</v>
      </c>
      <c r="J40" s="302"/>
      <c r="K40" s="23" t="s">
        <v>57</v>
      </c>
      <c r="L40" s="228">
        <v>96747.079999999973</v>
      </c>
      <c r="M40" s="24"/>
      <c r="N40" s="25"/>
      <c r="O40" s="26"/>
    </row>
    <row r="41" spans="1:15" ht="71.099999999999994" customHeight="1" outlineLevel="1" x14ac:dyDescent="0.3">
      <c r="A41" s="20" t="s">
        <v>369</v>
      </c>
      <c r="B41" s="21" t="s">
        <v>483</v>
      </c>
      <c r="C41" s="21" t="s">
        <v>293</v>
      </c>
      <c r="D41" s="21"/>
      <c r="E41" s="22">
        <v>8310</v>
      </c>
      <c r="F41" s="301">
        <v>1577.54</v>
      </c>
      <c r="G41" s="301"/>
      <c r="H41" s="22">
        <v>3430</v>
      </c>
      <c r="I41" s="302" t="s">
        <v>56</v>
      </c>
      <c r="J41" s="302"/>
      <c r="K41" s="23" t="s">
        <v>57</v>
      </c>
      <c r="L41" s="228">
        <v>98324.619999999966</v>
      </c>
      <c r="M41" s="24"/>
      <c r="N41" s="25"/>
      <c r="O41" s="26"/>
    </row>
    <row r="42" spans="1:15" ht="71.099999999999994" customHeight="1" outlineLevel="1" x14ac:dyDescent="0.3">
      <c r="A42" s="20" t="s">
        <v>369</v>
      </c>
      <c r="B42" s="21" t="s">
        <v>483</v>
      </c>
      <c r="C42" s="21" t="s">
        <v>293</v>
      </c>
      <c r="D42" s="21"/>
      <c r="E42" s="22">
        <v>8310</v>
      </c>
      <c r="F42" s="301">
        <v>8629.8799999999992</v>
      </c>
      <c r="G42" s="301"/>
      <c r="H42" s="22">
        <v>3211</v>
      </c>
      <c r="I42" s="302" t="s">
        <v>56</v>
      </c>
      <c r="J42" s="302"/>
      <c r="K42" s="23" t="s">
        <v>57</v>
      </c>
      <c r="L42" s="228">
        <v>106954.49999999997</v>
      </c>
      <c r="M42" s="24"/>
      <c r="N42" s="25"/>
      <c r="O42" s="26"/>
    </row>
    <row r="43" spans="1:15" ht="71.099999999999994" customHeight="1" outlineLevel="1" x14ac:dyDescent="0.3">
      <c r="A43" s="20" t="s">
        <v>371</v>
      </c>
      <c r="B43" s="21" t="s">
        <v>485</v>
      </c>
      <c r="C43" s="21" t="s">
        <v>293</v>
      </c>
      <c r="D43" s="21"/>
      <c r="E43" s="22">
        <v>8310</v>
      </c>
      <c r="F43" s="301">
        <v>5607.6</v>
      </c>
      <c r="G43" s="301"/>
      <c r="H43" s="22">
        <v>3211</v>
      </c>
      <c r="I43" s="302" t="s">
        <v>56</v>
      </c>
      <c r="J43" s="302"/>
      <c r="K43" s="23" t="s">
        <v>57</v>
      </c>
      <c r="L43" s="228">
        <v>112562.09999999998</v>
      </c>
      <c r="M43" s="24"/>
      <c r="N43" s="25"/>
      <c r="O43" s="26"/>
    </row>
    <row r="44" spans="1:15" ht="71.099999999999994" customHeight="1" outlineLevel="1" x14ac:dyDescent="0.3">
      <c r="A44" s="20" t="s">
        <v>371</v>
      </c>
      <c r="B44" s="21" t="s">
        <v>485</v>
      </c>
      <c r="C44" s="21" t="s">
        <v>293</v>
      </c>
      <c r="D44" s="21"/>
      <c r="E44" s="22">
        <v>8310</v>
      </c>
      <c r="F44" s="317">
        <v>239.4</v>
      </c>
      <c r="G44" s="317"/>
      <c r="H44" s="22">
        <v>3211</v>
      </c>
      <c r="I44" s="302" t="s">
        <v>56</v>
      </c>
      <c r="J44" s="302"/>
      <c r="K44" s="23" t="s">
        <v>57</v>
      </c>
      <c r="L44" s="228">
        <v>112801.49999999997</v>
      </c>
      <c r="M44" s="24"/>
      <c r="N44" s="25"/>
      <c r="O44" s="26"/>
    </row>
    <row r="45" spans="1:15" ht="71.099999999999994" customHeight="1" outlineLevel="1" x14ac:dyDescent="0.3">
      <c r="A45" s="20" t="s">
        <v>371</v>
      </c>
      <c r="B45" s="21" t="s">
        <v>485</v>
      </c>
      <c r="C45" s="21" t="s">
        <v>293</v>
      </c>
      <c r="D45" s="21"/>
      <c r="E45" s="22">
        <v>8310</v>
      </c>
      <c r="F45" s="301">
        <v>2929.65</v>
      </c>
      <c r="G45" s="301"/>
      <c r="H45" s="22">
        <v>3211</v>
      </c>
      <c r="I45" s="302" t="s">
        <v>56</v>
      </c>
      <c r="J45" s="302"/>
      <c r="K45" s="23" t="s">
        <v>57</v>
      </c>
      <c r="L45" s="228">
        <v>115731.14999999997</v>
      </c>
      <c r="M45" s="24"/>
      <c r="N45" s="25"/>
      <c r="O45" s="26"/>
    </row>
    <row r="46" spans="1:15" ht="71.099999999999994" customHeight="1" outlineLevel="1" x14ac:dyDescent="0.3">
      <c r="A46" s="20" t="s">
        <v>371</v>
      </c>
      <c r="B46" s="21" t="s">
        <v>485</v>
      </c>
      <c r="C46" s="21" t="s">
        <v>293</v>
      </c>
      <c r="D46" s="21"/>
      <c r="E46" s="22">
        <v>8310</v>
      </c>
      <c r="F46" s="301">
        <v>5006.3</v>
      </c>
      <c r="G46" s="301"/>
      <c r="H46" s="22">
        <v>3211</v>
      </c>
      <c r="I46" s="302" t="s">
        <v>56</v>
      </c>
      <c r="J46" s="302"/>
      <c r="K46" s="23" t="s">
        <v>57</v>
      </c>
      <c r="L46" s="228">
        <v>120737.44999999997</v>
      </c>
      <c r="M46" s="24"/>
      <c r="N46" s="25"/>
      <c r="O46" s="26"/>
    </row>
    <row r="47" spans="1:15" ht="71.099999999999994" customHeight="1" outlineLevel="1" x14ac:dyDescent="0.3">
      <c r="A47" s="20" t="s">
        <v>371</v>
      </c>
      <c r="B47" s="21" t="s">
        <v>485</v>
      </c>
      <c r="C47" s="21" t="s">
        <v>293</v>
      </c>
      <c r="D47" s="21"/>
      <c r="E47" s="22">
        <v>8310</v>
      </c>
      <c r="F47" s="317">
        <v>327.64999999999998</v>
      </c>
      <c r="G47" s="317"/>
      <c r="H47" s="22">
        <v>3211</v>
      </c>
      <c r="I47" s="302" t="s">
        <v>56</v>
      </c>
      <c r="J47" s="302"/>
      <c r="K47" s="23" t="s">
        <v>57</v>
      </c>
      <c r="L47" s="228">
        <v>121065.09999999996</v>
      </c>
      <c r="M47" s="24"/>
      <c r="N47" s="25"/>
      <c r="O47" s="26"/>
    </row>
    <row r="48" spans="1:15" ht="71.099999999999994" customHeight="1" outlineLevel="1" x14ac:dyDescent="0.3">
      <c r="A48" s="20" t="s">
        <v>371</v>
      </c>
      <c r="B48" s="21" t="s">
        <v>485</v>
      </c>
      <c r="C48" s="21" t="s">
        <v>293</v>
      </c>
      <c r="D48" s="21"/>
      <c r="E48" s="22">
        <v>8310</v>
      </c>
      <c r="F48" s="301">
        <v>3883.74</v>
      </c>
      <c r="G48" s="301"/>
      <c r="H48" s="22">
        <v>3211</v>
      </c>
      <c r="I48" s="302" t="s">
        <v>56</v>
      </c>
      <c r="J48" s="302"/>
      <c r="K48" s="23" t="s">
        <v>57</v>
      </c>
      <c r="L48" s="228">
        <v>124948.83999999997</v>
      </c>
      <c r="M48" s="24"/>
      <c r="N48" s="25"/>
      <c r="O48" s="26"/>
    </row>
    <row r="49" spans="1:15" ht="71.099999999999994" customHeight="1" outlineLevel="1" x14ac:dyDescent="0.3">
      <c r="A49" s="20" t="s">
        <v>371</v>
      </c>
      <c r="B49" s="21" t="s">
        <v>485</v>
      </c>
      <c r="C49" s="21" t="s">
        <v>293</v>
      </c>
      <c r="D49" s="21"/>
      <c r="E49" s="22">
        <v>8310</v>
      </c>
      <c r="F49" s="317">
        <v>163.81</v>
      </c>
      <c r="G49" s="317"/>
      <c r="H49" s="22">
        <v>3211</v>
      </c>
      <c r="I49" s="302" t="s">
        <v>56</v>
      </c>
      <c r="J49" s="302"/>
      <c r="K49" s="23" t="s">
        <v>57</v>
      </c>
      <c r="L49" s="228">
        <v>125112.64999999997</v>
      </c>
      <c r="M49" s="24"/>
      <c r="N49" s="25"/>
      <c r="O49" s="26"/>
    </row>
    <row r="50" spans="1:15" ht="71.099999999999994" customHeight="1" outlineLevel="1" x14ac:dyDescent="0.3">
      <c r="A50" s="20" t="s">
        <v>371</v>
      </c>
      <c r="B50" s="21" t="s">
        <v>485</v>
      </c>
      <c r="C50" s="21" t="s">
        <v>293</v>
      </c>
      <c r="D50" s="21"/>
      <c r="E50" s="22">
        <v>8310</v>
      </c>
      <c r="F50" s="301">
        <v>2743.86</v>
      </c>
      <c r="G50" s="301"/>
      <c r="H50" s="22">
        <v>3211</v>
      </c>
      <c r="I50" s="302" t="s">
        <v>56</v>
      </c>
      <c r="J50" s="302"/>
      <c r="K50" s="23" t="s">
        <v>57</v>
      </c>
      <c r="L50" s="228">
        <v>127856.50999999997</v>
      </c>
      <c r="M50" s="24"/>
      <c r="N50" s="25"/>
      <c r="O50" s="26"/>
    </row>
    <row r="51" spans="1:15" ht="71.099999999999994" customHeight="1" outlineLevel="1" x14ac:dyDescent="0.3">
      <c r="A51" s="20" t="s">
        <v>371</v>
      </c>
      <c r="B51" s="21" t="s">
        <v>485</v>
      </c>
      <c r="C51" s="21" t="s">
        <v>293</v>
      </c>
      <c r="D51" s="21"/>
      <c r="E51" s="22">
        <v>8310</v>
      </c>
      <c r="F51" s="317">
        <v>151.19999999999999</v>
      </c>
      <c r="G51" s="317"/>
      <c r="H51" s="22">
        <v>3211</v>
      </c>
      <c r="I51" s="302" t="s">
        <v>56</v>
      </c>
      <c r="J51" s="302"/>
      <c r="K51" s="23" t="s">
        <v>57</v>
      </c>
      <c r="L51" s="228">
        <v>128007.70999999996</v>
      </c>
      <c r="M51" s="24"/>
      <c r="N51" s="25"/>
      <c r="O51" s="26"/>
    </row>
    <row r="52" spans="1:15" ht="71.099999999999994" customHeight="1" outlineLevel="1" x14ac:dyDescent="0.3">
      <c r="A52" s="20" t="s">
        <v>371</v>
      </c>
      <c r="B52" s="21" t="s">
        <v>485</v>
      </c>
      <c r="C52" s="21" t="s">
        <v>293</v>
      </c>
      <c r="D52" s="21"/>
      <c r="E52" s="22">
        <v>8310</v>
      </c>
      <c r="F52" s="301">
        <v>275.87</v>
      </c>
      <c r="G52" s="301"/>
      <c r="H52" s="22">
        <v>3430</v>
      </c>
      <c r="I52" s="302" t="s">
        <v>56</v>
      </c>
      <c r="J52" s="302"/>
      <c r="K52" s="23" t="s">
        <v>57</v>
      </c>
      <c r="L52" s="228">
        <v>128283.57999999996</v>
      </c>
      <c r="M52" s="24"/>
      <c r="N52" s="25"/>
      <c r="O52" s="26"/>
    </row>
    <row r="53" spans="1:15" ht="71.099999999999994" customHeight="1" outlineLevel="1" x14ac:dyDescent="0.3">
      <c r="A53" s="20" t="s">
        <v>378</v>
      </c>
      <c r="B53" s="21" t="s">
        <v>487</v>
      </c>
      <c r="C53" s="21" t="s">
        <v>293</v>
      </c>
      <c r="D53" s="21"/>
      <c r="E53" s="22">
        <v>8310</v>
      </c>
      <c r="F53" s="301">
        <v>1848.29</v>
      </c>
      <c r="G53" s="301"/>
      <c r="H53" s="22">
        <v>3211</v>
      </c>
      <c r="I53" s="302" t="s">
        <v>56</v>
      </c>
      <c r="J53" s="302"/>
      <c r="K53" s="23" t="s">
        <v>57</v>
      </c>
      <c r="L53" s="228">
        <v>130131.86999999995</v>
      </c>
      <c r="M53" s="24"/>
      <c r="N53" s="25"/>
      <c r="O53" s="26"/>
    </row>
    <row r="54" spans="1:15" ht="71.099999999999994" customHeight="1" outlineLevel="1" x14ac:dyDescent="0.3">
      <c r="A54" s="20" t="s">
        <v>378</v>
      </c>
      <c r="B54" s="21" t="s">
        <v>487</v>
      </c>
      <c r="C54" s="21" t="s">
        <v>293</v>
      </c>
      <c r="D54" s="21"/>
      <c r="E54" s="22">
        <v>8310</v>
      </c>
      <c r="F54" s="301">
        <v>2678.51</v>
      </c>
      <c r="G54" s="301"/>
      <c r="H54" s="22">
        <v>3211</v>
      </c>
      <c r="I54" s="302" t="s">
        <v>56</v>
      </c>
      <c r="J54" s="302"/>
      <c r="K54" s="23" t="s">
        <v>57</v>
      </c>
      <c r="L54" s="228">
        <v>132810.37999999995</v>
      </c>
      <c r="M54" s="24"/>
      <c r="N54" s="25"/>
      <c r="O54" s="26"/>
    </row>
    <row r="55" spans="1:15" ht="71.099999999999994" customHeight="1" outlineLevel="1" x14ac:dyDescent="0.3">
      <c r="A55" s="20" t="s">
        <v>378</v>
      </c>
      <c r="B55" s="21" t="s">
        <v>487</v>
      </c>
      <c r="C55" s="21" t="s">
        <v>293</v>
      </c>
      <c r="D55" s="21"/>
      <c r="E55" s="22">
        <v>8310</v>
      </c>
      <c r="F55" s="317">
        <v>672.08</v>
      </c>
      <c r="G55" s="317"/>
      <c r="H55" s="22">
        <v>3211</v>
      </c>
      <c r="I55" s="302" t="s">
        <v>56</v>
      </c>
      <c r="J55" s="302"/>
      <c r="K55" s="23" t="s">
        <v>57</v>
      </c>
      <c r="L55" s="228">
        <v>133482.45999999993</v>
      </c>
      <c r="M55" s="24"/>
      <c r="N55" s="25"/>
      <c r="O55" s="26"/>
    </row>
    <row r="56" spans="1:15" ht="71.099999999999994" customHeight="1" outlineLevel="1" x14ac:dyDescent="0.3">
      <c r="A56" s="20" t="s">
        <v>378</v>
      </c>
      <c r="B56" s="21" t="s">
        <v>487</v>
      </c>
      <c r="C56" s="21" t="s">
        <v>293</v>
      </c>
      <c r="D56" s="21"/>
      <c r="E56" s="22">
        <v>8310</v>
      </c>
      <c r="F56" s="301">
        <v>1343.98</v>
      </c>
      <c r="G56" s="301"/>
      <c r="H56" s="22">
        <v>3211</v>
      </c>
      <c r="I56" s="302" t="s">
        <v>56</v>
      </c>
      <c r="J56" s="302"/>
      <c r="K56" s="23" t="s">
        <v>57</v>
      </c>
      <c r="L56" s="228">
        <v>134826.43999999994</v>
      </c>
      <c r="M56" s="24"/>
      <c r="N56" s="25"/>
      <c r="O56" s="26"/>
    </row>
    <row r="57" spans="1:15" ht="71.099999999999994" customHeight="1" outlineLevel="1" x14ac:dyDescent="0.3">
      <c r="A57" s="20" t="s">
        <v>378</v>
      </c>
      <c r="B57" s="21" t="s">
        <v>487</v>
      </c>
      <c r="C57" s="21" t="s">
        <v>293</v>
      </c>
      <c r="D57" s="21"/>
      <c r="E57" s="22">
        <v>8310</v>
      </c>
      <c r="F57" s="301">
        <v>7466.6</v>
      </c>
      <c r="G57" s="301"/>
      <c r="H57" s="22">
        <v>3211</v>
      </c>
      <c r="I57" s="302" t="s">
        <v>56</v>
      </c>
      <c r="J57" s="302"/>
      <c r="K57" s="23" t="s">
        <v>57</v>
      </c>
      <c r="L57" s="228">
        <v>142293.03999999995</v>
      </c>
      <c r="M57" s="24"/>
      <c r="N57" s="25"/>
      <c r="O57" s="26"/>
    </row>
    <row r="58" spans="1:15" ht="71.099999999999994" customHeight="1" outlineLevel="1" x14ac:dyDescent="0.3">
      <c r="A58" s="20" t="s">
        <v>378</v>
      </c>
      <c r="B58" s="21" t="s">
        <v>487</v>
      </c>
      <c r="C58" s="21" t="s">
        <v>293</v>
      </c>
      <c r="D58" s="21"/>
      <c r="E58" s="22">
        <v>8310</v>
      </c>
      <c r="F58" s="317">
        <v>302.39999999999998</v>
      </c>
      <c r="G58" s="317"/>
      <c r="H58" s="22">
        <v>3211</v>
      </c>
      <c r="I58" s="302" t="s">
        <v>56</v>
      </c>
      <c r="J58" s="302"/>
      <c r="K58" s="23" t="s">
        <v>57</v>
      </c>
      <c r="L58" s="228">
        <v>142595.43999999994</v>
      </c>
      <c r="M58" s="24"/>
      <c r="N58" s="25"/>
      <c r="O58" s="26"/>
    </row>
    <row r="59" spans="1:15" ht="71.099999999999994" customHeight="1" outlineLevel="1" x14ac:dyDescent="0.3">
      <c r="A59" s="20" t="s">
        <v>378</v>
      </c>
      <c r="B59" s="21" t="s">
        <v>487</v>
      </c>
      <c r="C59" s="21" t="s">
        <v>293</v>
      </c>
      <c r="D59" s="21"/>
      <c r="E59" s="22">
        <v>8310</v>
      </c>
      <c r="F59" s="301">
        <v>2123.6999999999998</v>
      </c>
      <c r="G59" s="301"/>
      <c r="H59" s="22">
        <v>3211</v>
      </c>
      <c r="I59" s="302" t="s">
        <v>56</v>
      </c>
      <c r="J59" s="302"/>
      <c r="K59" s="23" t="s">
        <v>57</v>
      </c>
      <c r="L59" s="228">
        <v>144719.13999999996</v>
      </c>
      <c r="M59" s="24"/>
      <c r="N59" s="25"/>
      <c r="O59" s="26"/>
    </row>
    <row r="60" spans="1:15" ht="71.099999999999994" customHeight="1" outlineLevel="1" x14ac:dyDescent="0.3">
      <c r="A60" s="20" t="s">
        <v>378</v>
      </c>
      <c r="B60" s="21" t="s">
        <v>487</v>
      </c>
      <c r="C60" s="21" t="s">
        <v>293</v>
      </c>
      <c r="D60" s="21"/>
      <c r="E60" s="22">
        <v>8310</v>
      </c>
      <c r="F60" s="301">
        <v>5200.46</v>
      </c>
      <c r="G60" s="301"/>
      <c r="H60" s="22">
        <v>3211</v>
      </c>
      <c r="I60" s="302" t="s">
        <v>56</v>
      </c>
      <c r="J60" s="302"/>
      <c r="K60" s="23" t="s">
        <v>57</v>
      </c>
      <c r="L60" s="228">
        <v>149919.59999999995</v>
      </c>
      <c r="M60" s="24"/>
      <c r="N60" s="25"/>
      <c r="O60" s="26"/>
    </row>
    <row r="61" spans="1:15" ht="71.099999999999994" customHeight="1" outlineLevel="1" x14ac:dyDescent="0.3">
      <c r="A61" s="20" t="s">
        <v>378</v>
      </c>
      <c r="B61" s="21" t="s">
        <v>487</v>
      </c>
      <c r="C61" s="21" t="s">
        <v>293</v>
      </c>
      <c r="D61" s="21"/>
      <c r="E61" s="22">
        <v>8310</v>
      </c>
      <c r="F61" s="317">
        <v>117.65</v>
      </c>
      <c r="G61" s="317"/>
      <c r="H61" s="22">
        <v>3211</v>
      </c>
      <c r="I61" s="302" t="s">
        <v>56</v>
      </c>
      <c r="J61" s="302"/>
      <c r="K61" s="23" t="s">
        <v>57</v>
      </c>
      <c r="L61" s="228">
        <v>150037.24999999994</v>
      </c>
      <c r="M61" s="24"/>
      <c r="N61" s="25"/>
      <c r="O61" s="26"/>
    </row>
    <row r="62" spans="1:15" ht="71.099999999999994" customHeight="1" outlineLevel="1" x14ac:dyDescent="0.3">
      <c r="A62" s="20" t="s">
        <v>378</v>
      </c>
      <c r="B62" s="21" t="s">
        <v>487</v>
      </c>
      <c r="C62" s="21" t="s">
        <v>293</v>
      </c>
      <c r="D62" s="21"/>
      <c r="E62" s="22">
        <v>8310</v>
      </c>
      <c r="F62" s="301">
        <v>7545.33</v>
      </c>
      <c r="G62" s="301"/>
      <c r="H62" s="22">
        <v>3211</v>
      </c>
      <c r="I62" s="302" t="s">
        <v>56</v>
      </c>
      <c r="J62" s="302"/>
      <c r="K62" s="23" t="s">
        <v>57</v>
      </c>
      <c r="L62" s="228">
        <v>157582.57999999993</v>
      </c>
      <c r="M62" s="24"/>
      <c r="N62" s="25"/>
      <c r="O62" s="26"/>
    </row>
    <row r="63" spans="1:15" ht="71.099999999999994" customHeight="1" outlineLevel="1" x14ac:dyDescent="0.3">
      <c r="A63" s="20" t="s">
        <v>378</v>
      </c>
      <c r="B63" s="21" t="s">
        <v>487</v>
      </c>
      <c r="C63" s="21" t="s">
        <v>293</v>
      </c>
      <c r="D63" s="21"/>
      <c r="E63" s="22">
        <v>8310</v>
      </c>
      <c r="F63" s="317">
        <v>163.80000000000001</v>
      </c>
      <c r="G63" s="317"/>
      <c r="H63" s="22">
        <v>3211</v>
      </c>
      <c r="I63" s="302" t="s">
        <v>56</v>
      </c>
      <c r="J63" s="302"/>
      <c r="K63" s="23" t="s">
        <v>57</v>
      </c>
      <c r="L63" s="228">
        <v>157746.37999999992</v>
      </c>
      <c r="M63" s="24"/>
      <c r="N63" s="25"/>
      <c r="O63" s="26"/>
    </row>
    <row r="64" spans="1:15" ht="71.099999999999994" customHeight="1" outlineLevel="1" x14ac:dyDescent="0.3">
      <c r="A64" s="20" t="s">
        <v>378</v>
      </c>
      <c r="B64" s="21" t="s">
        <v>487</v>
      </c>
      <c r="C64" s="21" t="s">
        <v>293</v>
      </c>
      <c r="D64" s="21"/>
      <c r="E64" s="22">
        <v>8310</v>
      </c>
      <c r="F64" s="301">
        <v>4005.95</v>
      </c>
      <c r="G64" s="301"/>
      <c r="H64" s="22">
        <v>3211</v>
      </c>
      <c r="I64" s="302" t="s">
        <v>56</v>
      </c>
      <c r="J64" s="302"/>
      <c r="K64" s="23" t="s">
        <v>57</v>
      </c>
      <c r="L64" s="228">
        <v>161752.32999999993</v>
      </c>
      <c r="M64" s="24"/>
      <c r="N64" s="25"/>
      <c r="O64" s="26"/>
    </row>
    <row r="65" spans="1:15" ht="71.099999999999994" customHeight="1" outlineLevel="1" x14ac:dyDescent="0.3">
      <c r="A65" s="20" t="s">
        <v>378</v>
      </c>
      <c r="B65" s="21" t="s">
        <v>487</v>
      </c>
      <c r="C65" s="21" t="s">
        <v>293</v>
      </c>
      <c r="D65" s="21"/>
      <c r="E65" s="22">
        <v>8310</v>
      </c>
      <c r="F65" s="317">
        <v>4189.59</v>
      </c>
      <c r="G65" s="317"/>
      <c r="H65" s="22">
        <v>3211</v>
      </c>
      <c r="I65" s="302" t="s">
        <v>56</v>
      </c>
      <c r="J65" s="302"/>
      <c r="K65" s="23" t="s">
        <v>57</v>
      </c>
      <c r="L65" s="228">
        <v>165941.91999999993</v>
      </c>
      <c r="M65" s="24"/>
      <c r="N65" s="25"/>
      <c r="O65" s="26"/>
    </row>
    <row r="66" spans="1:15" ht="71.099999999999994" customHeight="1" outlineLevel="1" x14ac:dyDescent="0.3">
      <c r="A66" s="20" t="s">
        <v>378</v>
      </c>
      <c r="B66" s="21" t="s">
        <v>487</v>
      </c>
      <c r="C66" s="21" t="s">
        <v>293</v>
      </c>
      <c r="D66" s="21"/>
      <c r="E66" s="22">
        <v>8310</v>
      </c>
      <c r="F66" s="317">
        <v>2592.92</v>
      </c>
      <c r="G66" s="317"/>
      <c r="H66" s="22">
        <v>3430</v>
      </c>
      <c r="I66" s="302" t="s">
        <v>56</v>
      </c>
      <c r="J66" s="302"/>
      <c r="K66" s="23" t="s">
        <v>57</v>
      </c>
      <c r="L66" s="228">
        <v>168534.83999999994</v>
      </c>
      <c r="M66" s="24"/>
      <c r="N66" s="25"/>
      <c r="O66" s="26"/>
    </row>
    <row r="67" spans="1:15" ht="71.099999999999994" customHeight="1" outlineLevel="1" x14ac:dyDescent="0.3">
      <c r="A67" s="20" t="s">
        <v>378</v>
      </c>
      <c r="B67" s="21" t="s">
        <v>487</v>
      </c>
      <c r="C67" s="21" t="s">
        <v>293</v>
      </c>
      <c r="D67" s="21"/>
      <c r="E67" s="22">
        <v>8310</v>
      </c>
      <c r="F67" s="317">
        <v>2972.82</v>
      </c>
      <c r="G67" s="317"/>
      <c r="H67" s="22">
        <v>3430</v>
      </c>
      <c r="I67" s="302" t="s">
        <v>56</v>
      </c>
      <c r="J67" s="302"/>
      <c r="K67" s="23" t="s">
        <v>57</v>
      </c>
      <c r="L67" s="228">
        <v>171507.65999999995</v>
      </c>
      <c r="M67" s="24"/>
      <c r="N67" s="25"/>
      <c r="O67" s="26"/>
    </row>
    <row r="68" spans="1:15" ht="71.099999999999994" customHeight="1" outlineLevel="1" x14ac:dyDescent="0.3">
      <c r="A68" s="20" t="s">
        <v>384</v>
      </c>
      <c r="B68" s="21" t="s">
        <v>489</v>
      </c>
      <c r="C68" s="21" t="s">
        <v>293</v>
      </c>
      <c r="D68" s="21"/>
      <c r="E68" s="22">
        <v>8310</v>
      </c>
      <c r="F68" s="301">
        <v>4101.0200000000004</v>
      </c>
      <c r="G68" s="301"/>
      <c r="H68" s="22">
        <v>3211</v>
      </c>
      <c r="I68" s="302" t="s">
        <v>56</v>
      </c>
      <c r="J68" s="302"/>
      <c r="K68" s="23" t="s">
        <v>57</v>
      </c>
      <c r="L68" s="228">
        <v>175608.67999999993</v>
      </c>
      <c r="M68" s="24"/>
      <c r="N68" s="25"/>
      <c r="O68" s="26"/>
    </row>
    <row r="69" spans="1:15" ht="71.099999999999994" customHeight="1" outlineLevel="1" x14ac:dyDescent="0.3">
      <c r="A69" s="20" t="s">
        <v>384</v>
      </c>
      <c r="B69" s="21" t="s">
        <v>489</v>
      </c>
      <c r="C69" s="21" t="s">
        <v>293</v>
      </c>
      <c r="D69" s="21"/>
      <c r="E69" s="22">
        <v>8310</v>
      </c>
      <c r="F69" s="301">
        <v>1758.01</v>
      </c>
      <c r="G69" s="301"/>
      <c r="H69" s="22">
        <v>3211</v>
      </c>
      <c r="I69" s="302" t="s">
        <v>56</v>
      </c>
      <c r="J69" s="302"/>
      <c r="K69" s="23" t="s">
        <v>57</v>
      </c>
      <c r="L69" s="228">
        <v>177366.68999999994</v>
      </c>
      <c r="M69" s="24"/>
      <c r="N69" s="25"/>
      <c r="O69" s="26"/>
    </row>
    <row r="70" spans="1:15" ht="71.099999999999994" customHeight="1" outlineLevel="1" x14ac:dyDescent="0.3">
      <c r="A70" s="20" t="s">
        <v>384</v>
      </c>
      <c r="B70" s="21" t="s">
        <v>489</v>
      </c>
      <c r="C70" s="21" t="s">
        <v>293</v>
      </c>
      <c r="D70" s="21"/>
      <c r="E70" s="22">
        <v>8310</v>
      </c>
      <c r="F70" s="317">
        <v>849.96</v>
      </c>
      <c r="G70" s="317"/>
      <c r="H70" s="22">
        <v>3211</v>
      </c>
      <c r="I70" s="302" t="s">
        <v>56</v>
      </c>
      <c r="J70" s="302"/>
      <c r="K70" s="23" t="s">
        <v>57</v>
      </c>
      <c r="L70" s="228">
        <v>178216.64999999994</v>
      </c>
      <c r="M70" s="24"/>
      <c r="N70" s="25"/>
      <c r="O70" s="26"/>
    </row>
    <row r="71" spans="1:15" ht="71.099999999999994" customHeight="1" outlineLevel="1" x14ac:dyDescent="0.3">
      <c r="A71" s="20" t="s">
        <v>384</v>
      </c>
      <c r="B71" s="21" t="s">
        <v>489</v>
      </c>
      <c r="C71" s="21" t="s">
        <v>293</v>
      </c>
      <c r="D71" s="21"/>
      <c r="E71" s="22">
        <v>8310</v>
      </c>
      <c r="F71" s="317">
        <v>850.02</v>
      </c>
      <c r="G71" s="317"/>
      <c r="H71" s="22">
        <v>3211</v>
      </c>
      <c r="I71" s="302" t="s">
        <v>56</v>
      </c>
      <c r="J71" s="302"/>
      <c r="K71" s="23" t="s">
        <v>57</v>
      </c>
      <c r="L71" s="228">
        <v>179066.66999999993</v>
      </c>
      <c r="M71" s="24"/>
      <c r="N71" s="25"/>
      <c r="O71" s="26"/>
    </row>
    <row r="72" spans="1:15" ht="71.099999999999994" customHeight="1" outlineLevel="1" x14ac:dyDescent="0.3">
      <c r="A72" s="20" t="s">
        <v>384</v>
      </c>
      <c r="B72" s="21" t="s">
        <v>489</v>
      </c>
      <c r="C72" s="21" t="s">
        <v>293</v>
      </c>
      <c r="D72" s="21"/>
      <c r="E72" s="22">
        <v>8310</v>
      </c>
      <c r="F72" s="301">
        <v>8392.57</v>
      </c>
      <c r="G72" s="301"/>
      <c r="H72" s="22">
        <v>3211</v>
      </c>
      <c r="I72" s="302" t="s">
        <v>56</v>
      </c>
      <c r="J72" s="302"/>
      <c r="K72" s="23" t="s">
        <v>57</v>
      </c>
      <c r="L72" s="228">
        <v>187459.23999999993</v>
      </c>
      <c r="M72" s="24"/>
      <c r="N72" s="25"/>
      <c r="O72" s="26"/>
    </row>
    <row r="73" spans="1:15" ht="71.099999999999994" customHeight="1" outlineLevel="1" x14ac:dyDescent="0.3">
      <c r="A73" s="20" t="s">
        <v>384</v>
      </c>
      <c r="B73" s="21" t="s">
        <v>489</v>
      </c>
      <c r="C73" s="21" t="s">
        <v>293</v>
      </c>
      <c r="D73" s="21"/>
      <c r="E73" s="22">
        <v>8310</v>
      </c>
      <c r="F73" s="317">
        <v>189.97</v>
      </c>
      <c r="G73" s="317"/>
      <c r="H73" s="22">
        <v>3211</v>
      </c>
      <c r="I73" s="302" t="s">
        <v>56</v>
      </c>
      <c r="J73" s="302"/>
      <c r="K73" s="23" t="s">
        <v>57</v>
      </c>
      <c r="L73" s="228">
        <v>187649.20999999993</v>
      </c>
      <c r="M73" s="24"/>
      <c r="N73" s="25"/>
      <c r="O73" s="26"/>
    </row>
    <row r="74" spans="1:15" ht="71.099999999999994" customHeight="1" outlineLevel="1" x14ac:dyDescent="0.3">
      <c r="A74" s="20" t="s">
        <v>384</v>
      </c>
      <c r="B74" s="21" t="s">
        <v>489</v>
      </c>
      <c r="C74" s="21" t="s">
        <v>293</v>
      </c>
      <c r="D74" s="21"/>
      <c r="E74" s="22">
        <v>8310</v>
      </c>
      <c r="F74" s="301">
        <v>5134.0600000000004</v>
      </c>
      <c r="G74" s="301"/>
      <c r="H74" s="22">
        <v>3211</v>
      </c>
      <c r="I74" s="302" t="s">
        <v>56</v>
      </c>
      <c r="J74" s="302"/>
      <c r="K74" s="23" t="s">
        <v>57</v>
      </c>
      <c r="L74" s="228">
        <v>192783.26999999993</v>
      </c>
      <c r="M74" s="24"/>
      <c r="N74" s="25"/>
      <c r="O74" s="26"/>
    </row>
    <row r="75" spans="1:15" ht="71.099999999999994" customHeight="1" outlineLevel="1" x14ac:dyDescent="0.3">
      <c r="A75" s="20" t="s">
        <v>384</v>
      </c>
      <c r="B75" s="21" t="s">
        <v>489</v>
      </c>
      <c r="C75" s="21" t="s">
        <v>293</v>
      </c>
      <c r="D75" s="21"/>
      <c r="E75" s="22">
        <v>8310</v>
      </c>
      <c r="F75" s="317">
        <v>50.41</v>
      </c>
      <c r="G75" s="317"/>
      <c r="H75" s="22">
        <v>3211</v>
      </c>
      <c r="I75" s="302" t="s">
        <v>56</v>
      </c>
      <c r="J75" s="302"/>
      <c r="K75" s="23" t="s">
        <v>57</v>
      </c>
      <c r="L75" s="228">
        <v>192833.67999999993</v>
      </c>
      <c r="M75" s="24"/>
      <c r="N75" s="25"/>
      <c r="O75" s="26"/>
    </row>
    <row r="76" spans="1:15" ht="71.099999999999994" customHeight="1" outlineLevel="1" x14ac:dyDescent="0.3">
      <c r="A76" s="20" t="s">
        <v>384</v>
      </c>
      <c r="B76" s="21" t="s">
        <v>489</v>
      </c>
      <c r="C76" s="21" t="s">
        <v>293</v>
      </c>
      <c r="D76" s="21"/>
      <c r="E76" s="22">
        <v>8310</v>
      </c>
      <c r="F76" s="301">
        <v>6702.79</v>
      </c>
      <c r="G76" s="301"/>
      <c r="H76" s="22">
        <v>3211</v>
      </c>
      <c r="I76" s="302" t="s">
        <v>56</v>
      </c>
      <c r="J76" s="302"/>
      <c r="K76" s="23" t="s">
        <v>57</v>
      </c>
      <c r="L76" s="228">
        <v>199536.46999999994</v>
      </c>
      <c r="M76" s="24"/>
      <c r="N76" s="25"/>
      <c r="O76" s="26"/>
    </row>
    <row r="77" spans="1:15" ht="71.099999999999994" customHeight="1" outlineLevel="1" x14ac:dyDescent="0.3">
      <c r="A77" s="20" t="s">
        <v>384</v>
      </c>
      <c r="B77" s="21" t="s">
        <v>489</v>
      </c>
      <c r="C77" s="21" t="s">
        <v>293</v>
      </c>
      <c r="D77" s="21"/>
      <c r="E77" s="22">
        <v>8310</v>
      </c>
      <c r="F77" s="317">
        <v>176.4</v>
      </c>
      <c r="G77" s="317"/>
      <c r="H77" s="22">
        <v>3211</v>
      </c>
      <c r="I77" s="302" t="s">
        <v>56</v>
      </c>
      <c r="J77" s="302"/>
      <c r="K77" s="23" t="s">
        <v>57</v>
      </c>
      <c r="L77" s="228">
        <v>199712.86999999994</v>
      </c>
      <c r="M77" s="24"/>
      <c r="N77" s="25"/>
      <c r="O77" s="26"/>
    </row>
    <row r="78" spans="1:15" ht="71.099999999999994" customHeight="1" outlineLevel="1" x14ac:dyDescent="0.3">
      <c r="A78" s="20" t="s">
        <v>384</v>
      </c>
      <c r="B78" s="21" t="s">
        <v>489</v>
      </c>
      <c r="C78" s="21" t="s">
        <v>293</v>
      </c>
      <c r="D78" s="21"/>
      <c r="E78" s="22">
        <v>8310</v>
      </c>
      <c r="F78" s="301">
        <v>7993</v>
      </c>
      <c r="G78" s="301"/>
      <c r="H78" s="22">
        <v>3211</v>
      </c>
      <c r="I78" s="302" t="s">
        <v>56</v>
      </c>
      <c r="J78" s="302"/>
      <c r="K78" s="23" t="s">
        <v>57</v>
      </c>
      <c r="L78" s="228">
        <v>207705.86999999994</v>
      </c>
      <c r="M78" s="24"/>
      <c r="N78" s="25"/>
      <c r="O78" s="26"/>
    </row>
    <row r="79" spans="1:15" ht="71.099999999999994" customHeight="1" outlineLevel="1" x14ac:dyDescent="0.3">
      <c r="A79" s="20" t="s">
        <v>384</v>
      </c>
      <c r="B79" s="21" t="s">
        <v>489</v>
      </c>
      <c r="C79" s="21" t="s">
        <v>293</v>
      </c>
      <c r="D79" s="21"/>
      <c r="E79" s="22">
        <v>8310</v>
      </c>
      <c r="F79" s="317">
        <v>252</v>
      </c>
      <c r="G79" s="317"/>
      <c r="H79" s="22">
        <v>3211</v>
      </c>
      <c r="I79" s="302" t="s">
        <v>56</v>
      </c>
      <c r="J79" s="302"/>
      <c r="K79" s="23" t="s">
        <v>57</v>
      </c>
      <c r="L79" s="228">
        <v>207957.86999999994</v>
      </c>
      <c r="M79" s="24"/>
      <c r="N79" s="25"/>
      <c r="O79" s="26"/>
    </row>
    <row r="80" spans="1:15" ht="71.099999999999994" customHeight="1" outlineLevel="1" x14ac:dyDescent="0.3">
      <c r="A80" s="20" t="s">
        <v>384</v>
      </c>
      <c r="B80" s="21" t="s">
        <v>489</v>
      </c>
      <c r="C80" s="21" t="s">
        <v>293</v>
      </c>
      <c r="D80" s="21"/>
      <c r="E80" s="22">
        <v>8310</v>
      </c>
      <c r="F80" s="317">
        <v>751.83</v>
      </c>
      <c r="G80" s="317"/>
      <c r="H80" s="22">
        <v>3430</v>
      </c>
      <c r="I80" s="302" t="s">
        <v>56</v>
      </c>
      <c r="J80" s="302"/>
      <c r="K80" s="23" t="s">
        <v>57</v>
      </c>
      <c r="L80" s="228">
        <v>208709.69999999992</v>
      </c>
      <c r="M80" s="24"/>
      <c r="N80" s="25"/>
      <c r="O80" s="26"/>
    </row>
    <row r="81" spans="1:15" ht="71.099999999999994" customHeight="1" outlineLevel="1" x14ac:dyDescent="0.3">
      <c r="A81" s="20" t="s">
        <v>384</v>
      </c>
      <c r="B81" s="21" t="s">
        <v>489</v>
      </c>
      <c r="C81" s="21" t="s">
        <v>293</v>
      </c>
      <c r="D81" s="21"/>
      <c r="E81" s="22">
        <v>8310</v>
      </c>
      <c r="F81" s="317">
        <v>322.29000000000002</v>
      </c>
      <c r="G81" s="317"/>
      <c r="H81" s="22">
        <v>3430</v>
      </c>
      <c r="I81" s="302" t="s">
        <v>56</v>
      </c>
      <c r="J81" s="302"/>
      <c r="K81" s="23" t="s">
        <v>57</v>
      </c>
      <c r="L81" s="228">
        <v>209031.98999999993</v>
      </c>
      <c r="M81" s="24"/>
      <c r="N81" s="25"/>
      <c r="O81" s="26"/>
    </row>
    <row r="82" spans="1:15" ht="71.099999999999994" customHeight="1" outlineLevel="1" x14ac:dyDescent="0.3">
      <c r="A82" s="20" t="s">
        <v>384</v>
      </c>
      <c r="B82" s="21" t="s">
        <v>489</v>
      </c>
      <c r="C82" s="21" t="s">
        <v>293</v>
      </c>
      <c r="D82" s="21"/>
      <c r="E82" s="22">
        <v>8310</v>
      </c>
      <c r="F82" s="317">
        <v>155.82</v>
      </c>
      <c r="G82" s="317"/>
      <c r="H82" s="22">
        <v>3430</v>
      </c>
      <c r="I82" s="302" t="s">
        <v>56</v>
      </c>
      <c r="J82" s="302"/>
      <c r="K82" s="23" t="s">
        <v>57</v>
      </c>
      <c r="L82" s="228">
        <v>209187.80999999994</v>
      </c>
      <c r="M82" s="24"/>
      <c r="N82" s="25"/>
      <c r="O82" s="26"/>
    </row>
    <row r="83" spans="1:15" ht="71.099999999999994" customHeight="1" outlineLevel="1" x14ac:dyDescent="0.3">
      <c r="A83" s="20" t="s">
        <v>384</v>
      </c>
      <c r="B83" s="21" t="s">
        <v>489</v>
      </c>
      <c r="C83" s="21" t="s">
        <v>293</v>
      </c>
      <c r="D83" s="21"/>
      <c r="E83" s="22">
        <v>8310</v>
      </c>
      <c r="F83" s="317">
        <v>155.82</v>
      </c>
      <c r="G83" s="317"/>
      <c r="H83" s="22">
        <v>3430</v>
      </c>
      <c r="I83" s="302" t="s">
        <v>56</v>
      </c>
      <c r="J83" s="302"/>
      <c r="K83" s="23" t="s">
        <v>57</v>
      </c>
      <c r="L83" s="228">
        <v>209343.62999999995</v>
      </c>
      <c r="M83" s="24"/>
      <c r="N83" s="25"/>
      <c r="O83" s="26"/>
    </row>
    <row r="84" spans="1:15" ht="71.099999999999994" customHeight="1" outlineLevel="1" x14ac:dyDescent="0.3">
      <c r="A84" s="20" t="s">
        <v>384</v>
      </c>
      <c r="B84" s="21" t="s">
        <v>489</v>
      </c>
      <c r="C84" s="21" t="s">
        <v>293</v>
      </c>
      <c r="D84" s="21"/>
      <c r="E84" s="22">
        <v>8310</v>
      </c>
      <c r="F84" s="301">
        <v>1349.64</v>
      </c>
      <c r="G84" s="301"/>
      <c r="H84" s="22">
        <v>3430</v>
      </c>
      <c r="I84" s="302" t="s">
        <v>56</v>
      </c>
      <c r="J84" s="302"/>
      <c r="K84" s="23" t="s">
        <v>57</v>
      </c>
      <c r="L84" s="228">
        <v>210693.26999999996</v>
      </c>
      <c r="M84" s="24"/>
      <c r="N84" s="25"/>
      <c r="O84" s="26"/>
    </row>
    <row r="85" spans="1:15" ht="71.099999999999994" customHeight="1" outlineLevel="1" x14ac:dyDescent="0.3">
      <c r="A85" s="20" t="s">
        <v>384</v>
      </c>
      <c r="B85" s="21" t="s">
        <v>489</v>
      </c>
      <c r="C85" s="21" t="s">
        <v>293</v>
      </c>
      <c r="D85" s="21"/>
      <c r="E85" s="22">
        <v>8310</v>
      </c>
      <c r="F85" s="317">
        <v>914.01</v>
      </c>
      <c r="G85" s="317"/>
      <c r="H85" s="22">
        <v>3430</v>
      </c>
      <c r="I85" s="302" t="s">
        <v>56</v>
      </c>
      <c r="J85" s="302"/>
      <c r="K85" s="23" t="s">
        <v>57</v>
      </c>
      <c r="L85" s="228">
        <v>211607.27999999997</v>
      </c>
      <c r="M85" s="24"/>
      <c r="N85" s="25"/>
      <c r="O85" s="26"/>
    </row>
    <row r="86" spans="1:15" ht="71.099999999999994" customHeight="1" outlineLevel="1" x14ac:dyDescent="0.3">
      <c r="A86" s="20" t="s">
        <v>384</v>
      </c>
      <c r="B86" s="21" t="s">
        <v>489</v>
      </c>
      <c r="C86" s="21" t="s">
        <v>293</v>
      </c>
      <c r="D86" s="21"/>
      <c r="E86" s="22">
        <v>8310</v>
      </c>
      <c r="F86" s="301">
        <v>1187.3399999999999</v>
      </c>
      <c r="G86" s="301"/>
      <c r="H86" s="22">
        <v>3430</v>
      </c>
      <c r="I86" s="302" t="s">
        <v>56</v>
      </c>
      <c r="J86" s="302"/>
      <c r="K86" s="23" t="s">
        <v>57</v>
      </c>
      <c r="L86" s="228">
        <v>212794.61999999997</v>
      </c>
      <c r="M86" s="24"/>
      <c r="N86" s="25"/>
      <c r="O86" s="26"/>
    </row>
    <row r="87" spans="1:15" ht="71.099999999999994" customHeight="1" outlineLevel="1" x14ac:dyDescent="0.3">
      <c r="A87" s="20" t="s">
        <v>384</v>
      </c>
      <c r="B87" s="21" t="s">
        <v>489</v>
      </c>
      <c r="C87" s="21" t="s">
        <v>293</v>
      </c>
      <c r="D87" s="21"/>
      <c r="E87" s="22">
        <v>8310</v>
      </c>
      <c r="F87" s="301">
        <v>1125.43</v>
      </c>
      <c r="G87" s="301"/>
      <c r="H87" s="22">
        <v>3430</v>
      </c>
      <c r="I87" s="302" t="s">
        <v>56</v>
      </c>
      <c r="J87" s="302"/>
      <c r="K87" s="23" t="s">
        <v>57</v>
      </c>
      <c r="L87" s="228">
        <v>213920.04999999996</v>
      </c>
      <c r="M87" s="24"/>
      <c r="N87" s="25"/>
      <c r="O87" s="26"/>
    </row>
    <row r="88" spans="1:15" ht="71.099999999999994" customHeight="1" outlineLevel="1" x14ac:dyDescent="0.3">
      <c r="A88" s="20" t="s">
        <v>385</v>
      </c>
      <c r="B88" s="21" t="s">
        <v>491</v>
      </c>
      <c r="C88" s="21" t="s">
        <v>293</v>
      </c>
      <c r="D88" s="21"/>
      <c r="E88" s="22">
        <v>8310</v>
      </c>
      <c r="F88" s="301">
        <v>3973.71</v>
      </c>
      <c r="G88" s="301"/>
      <c r="H88" s="22">
        <v>3211</v>
      </c>
      <c r="I88" s="302" t="s">
        <v>56</v>
      </c>
      <c r="J88" s="302"/>
      <c r="K88" s="23" t="s">
        <v>57</v>
      </c>
      <c r="L88" s="228">
        <v>217893.75999999995</v>
      </c>
      <c r="M88" s="24"/>
      <c r="N88" s="25"/>
      <c r="O88" s="26"/>
    </row>
    <row r="89" spans="1:15" ht="71.099999999999994" customHeight="1" outlineLevel="1" x14ac:dyDescent="0.3">
      <c r="A89" s="20" t="s">
        <v>385</v>
      </c>
      <c r="B89" s="21" t="s">
        <v>491</v>
      </c>
      <c r="C89" s="21" t="s">
        <v>293</v>
      </c>
      <c r="D89" s="21"/>
      <c r="E89" s="22">
        <v>8310</v>
      </c>
      <c r="F89" s="301">
        <v>2847.2</v>
      </c>
      <c r="G89" s="301"/>
      <c r="H89" s="22">
        <v>3211</v>
      </c>
      <c r="I89" s="302" t="s">
        <v>56</v>
      </c>
      <c r="J89" s="302"/>
      <c r="K89" s="23" t="s">
        <v>57</v>
      </c>
      <c r="L89" s="228">
        <v>220740.95999999996</v>
      </c>
      <c r="M89" s="24"/>
      <c r="N89" s="25"/>
      <c r="O89" s="26"/>
    </row>
    <row r="90" spans="1:15" ht="71.099999999999994" customHeight="1" outlineLevel="1" x14ac:dyDescent="0.3">
      <c r="A90" s="20" t="s">
        <v>385</v>
      </c>
      <c r="B90" s="21" t="s">
        <v>491</v>
      </c>
      <c r="C90" s="21" t="s">
        <v>293</v>
      </c>
      <c r="D90" s="21"/>
      <c r="E90" s="22">
        <v>8310</v>
      </c>
      <c r="F90" s="301">
        <v>2528.46</v>
      </c>
      <c r="G90" s="301"/>
      <c r="H90" s="22">
        <v>3211</v>
      </c>
      <c r="I90" s="302" t="s">
        <v>56</v>
      </c>
      <c r="J90" s="302"/>
      <c r="K90" s="23" t="s">
        <v>57</v>
      </c>
      <c r="L90" s="228">
        <v>223269.41999999995</v>
      </c>
      <c r="M90" s="24"/>
      <c r="N90" s="25"/>
      <c r="O90" s="26"/>
    </row>
    <row r="91" spans="1:15" ht="71.099999999999994" customHeight="1" outlineLevel="1" x14ac:dyDescent="0.3">
      <c r="A91" s="20" t="s">
        <v>385</v>
      </c>
      <c r="B91" s="21" t="s">
        <v>491</v>
      </c>
      <c r="C91" s="21" t="s">
        <v>293</v>
      </c>
      <c r="D91" s="21"/>
      <c r="E91" s="22">
        <v>8310</v>
      </c>
      <c r="F91" s="301">
        <v>2010.33</v>
      </c>
      <c r="G91" s="301"/>
      <c r="H91" s="22">
        <v>3211</v>
      </c>
      <c r="I91" s="302" t="s">
        <v>56</v>
      </c>
      <c r="J91" s="302"/>
      <c r="K91" s="23" t="s">
        <v>57</v>
      </c>
      <c r="L91" s="228">
        <v>225279.74999999994</v>
      </c>
      <c r="M91" s="24"/>
      <c r="N91" s="25"/>
      <c r="O91" s="26"/>
    </row>
    <row r="92" spans="1:15" ht="71.099999999999994" customHeight="1" outlineLevel="1" x14ac:dyDescent="0.3">
      <c r="A92" s="20" t="s">
        <v>385</v>
      </c>
      <c r="B92" s="21" t="s">
        <v>491</v>
      </c>
      <c r="C92" s="21" t="s">
        <v>293</v>
      </c>
      <c r="D92" s="21"/>
      <c r="E92" s="22">
        <v>8310</v>
      </c>
      <c r="F92" s="317">
        <v>89.67</v>
      </c>
      <c r="G92" s="317"/>
      <c r="H92" s="22">
        <v>3211</v>
      </c>
      <c r="I92" s="302" t="s">
        <v>56</v>
      </c>
      <c r="J92" s="302"/>
      <c r="K92" s="23" t="s">
        <v>57</v>
      </c>
      <c r="L92" s="228">
        <v>225369.41999999995</v>
      </c>
      <c r="M92" s="24"/>
      <c r="N92" s="25"/>
      <c r="O92" s="26"/>
    </row>
    <row r="93" spans="1:15" ht="71.099999999999994" customHeight="1" outlineLevel="1" x14ac:dyDescent="0.3">
      <c r="A93" s="20" t="s">
        <v>385</v>
      </c>
      <c r="B93" s="21" t="s">
        <v>491</v>
      </c>
      <c r="C93" s="21" t="s">
        <v>293</v>
      </c>
      <c r="D93" s="21"/>
      <c r="E93" s="22">
        <v>8310</v>
      </c>
      <c r="F93" s="301">
        <v>6911.95</v>
      </c>
      <c r="G93" s="301"/>
      <c r="H93" s="22">
        <v>3211</v>
      </c>
      <c r="I93" s="302" t="s">
        <v>56</v>
      </c>
      <c r="J93" s="302"/>
      <c r="K93" s="23" t="s">
        <v>57</v>
      </c>
      <c r="L93" s="228">
        <v>232281.36999999997</v>
      </c>
      <c r="M93" s="24"/>
      <c r="N93" s="25"/>
      <c r="O93" s="26"/>
    </row>
    <row r="94" spans="1:15" ht="71.099999999999994" customHeight="1" outlineLevel="1" x14ac:dyDescent="0.3">
      <c r="A94" s="20" t="s">
        <v>385</v>
      </c>
      <c r="B94" s="21" t="s">
        <v>491</v>
      </c>
      <c r="C94" s="21" t="s">
        <v>293</v>
      </c>
      <c r="D94" s="21"/>
      <c r="E94" s="22">
        <v>8310</v>
      </c>
      <c r="F94" s="317">
        <v>264.62</v>
      </c>
      <c r="G94" s="317"/>
      <c r="H94" s="22">
        <v>3211</v>
      </c>
      <c r="I94" s="302" t="s">
        <v>56</v>
      </c>
      <c r="J94" s="302"/>
      <c r="K94" s="23" t="s">
        <v>57</v>
      </c>
      <c r="L94" s="228">
        <v>232545.98999999996</v>
      </c>
      <c r="M94" s="24"/>
      <c r="N94" s="25"/>
      <c r="O94" s="26"/>
    </row>
    <row r="95" spans="1:15" ht="71.099999999999994" customHeight="1" outlineLevel="1" x14ac:dyDescent="0.3">
      <c r="A95" s="20" t="s">
        <v>385</v>
      </c>
      <c r="B95" s="21" t="s">
        <v>491</v>
      </c>
      <c r="C95" s="21" t="s">
        <v>293</v>
      </c>
      <c r="D95" s="21"/>
      <c r="E95" s="22">
        <v>8310</v>
      </c>
      <c r="F95" s="301">
        <v>5048.07</v>
      </c>
      <c r="G95" s="301"/>
      <c r="H95" s="22">
        <v>3211</v>
      </c>
      <c r="I95" s="302" t="s">
        <v>56</v>
      </c>
      <c r="J95" s="302"/>
      <c r="K95" s="23" t="s">
        <v>57</v>
      </c>
      <c r="L95" s="228">
        <v>237594.05999999997</v>
      </c>
      <c r="M95" s="24"/>
      <c r="N95" s="25"/>
      <c r="O95" s="26"/>
    </row>
    <row r="96" spans="1:15" ht="71.099999999999994" customHeight="1" outlineLevel="1" x14ac:dyDescent="0.3">
      <c r="A96" s="20" t="s">
        <v>385</v>
      </c>
      <c r="B96" s="21" t="s">
        <v>491</v>
      </c>
      <c r="C96" s="21" t="s">
        <v>293</v>
      </c>
      <c r="D96" s="21"/>
      <c r="E96" s="22">
        <v>8310</v>
      </c>
      <c r="F96" s="317">
        <v>126.01</v>
      </c>
      <c r="G96" s="317"/>
      <c r="H96" s="22">
        <v>3211</v>
      </c>
      <c r="I96" s="302" t="s">
        <v>56</v>
      </c>
      <c r="J96" s="302"/>
      <c r="K96" s="23" t="s">
        <v>57</v>
      </c>
      <c r="L96" s="228">
        <v>237720.06999999998</v>
      </c>
      <c r="M96" s="24"/>
      <c r="N96" s="25"/>
      <c r="O96" s="26"/>
    </row>
    <row r="97" spans="1:15" ht="71.099999999999994" customHeight="1" outlineLevel="1" x14ac:dyDescent="0.3">
      <c r="A97" s="20" t="s">
        <v>385</v>
      </c>
      <c r="B97" s="21" t="s">
        <v>491</v>
      </c>
      <c r="C97" s="21" t="s">
        <v>293</v>
      </c>
      <c r="D97" s="21"/>
      <c r="E97" s="22">
        <v>8310</v>
      </c>
      <c r="F97" s="317">
        <v>728.4</v>
      </c>
      <c r="G97" s="317"/>
      <c r="H97" s="22">
        <v>3430</v>
      </c>
      <c r="I97" s="302" t="s">
        <v>56</v>
      </c>
      <c r="J97" s="302"/>
      <c r="K97" s="23" t="s">
        <v>57</v>
      </c>
      <c r="L97" s="228">
        <v>238448.46999999997</v>
      </c>
      <c r="M97" s="24"/>
      <c r="N97" s="25"/>
      <c r="O97" s="26"/>
    </row>
    <row r="98" spans="1:15" ht="71.099999999999994" customHeight="1" outlineLevel="1" x14ac:dyDescent="0.3">
      <c r="A98" s="20" t="s">
        <v>385</v>
      </c>
      <c r="B98" s="21" t="s">
        <v>491</v>
      </c>
      <c r="C98" s="21" t="s">
        <v>293</v>
      </c>
      <c r="D98" s="21"/>
      <c r="E98" s="22">
        <v>8310</v>
      </c>
      <c r="F98" s="317">
        <v>521.96</v>
      </c>
      <c r="G98" s="317"/>
      <c r="H98" s="22">
        <v>3430</v>
      </c>
      <c r="I98" s="302" t="s">
        <v>56</v>
      </c>
      <c r="J98" s="302"/>
      <c r="K98" s="23" t="s">
        <v>57</v>
      </c>
      <c r="L98" s="228">
        <v>238970.42999999996</v>
      </c>
      <c r="M98" s="24"/>
      <c r="N98" s="25"/>
      <c r="O98" s="26"/>
    </row>
    <row r="99" spans="1:15" ht="71.099999999999994" customHeight="1" outlineLevel="1" x14ac:dyDescent="0.3">
      <c r="A99" s="20" t="s">
        <v>385</v>
      </c>
      <c r="B99" s="21" t="s">
        <v>491</v>
      </c>
      <c r="C99" s="21" t="s">
        <v>293</v>
      </c>
      <c r="D99" s="21"/>
      <c r="E99" s="22">
        <v>8310</v>
      </c>
      <c r="F99" s="317">
        <v>463.53</v>
      </c>
      <c r="G99" s="317"/>
      <c r="H99" s="22">
        <v>3430</v>
      </c>
      <c r="I99" s="302" t="s">
        <v>56</v>
      </c>
      <c r="J99" s="302"/>
      <c r="K99" s="23" t="s">
        <v>57</v>
      </c>
      <c r="L99" s="228">
        <v>239433.95999999996</v>
      </c>
      <c r="M99" s="24"/>
      <c r="N99" s="25"/>
      <c r="O99" s="26"/>
    </row>
    <row r="100" spans="1:15" ht="71.099999999999994" customHeight="1" outlineLevel="1" x14ac:dyDescent="0.3">
      <c r="A100" s="20" t="s">
        <v>385</v>
      </c>
      <c r="B100" s="21" t="s">
        <v>491</v>
      </c>
      <c r="C100" s="21" t="s">
        <v>293</v>
      </c>
      <c r="D100" s="21"/>
      <c r="E100" s="22">
        <v>8310</v>
      </c>
      <c r="F100" s="317">
        <v>98.33</v>
      </c>
      <c r="G100" s="317"/>
      <c r="H100" s="22">
        <v>3430</v>
      </c>
      <c r="I100" s="302" t="s">
        <v>56</v>
      </c>
      <c r="J100" s="302"/>
      <c r="K100" s="23" t="s">
        <v>57</v>
      </c>
      <c r="L100" s="228">
        <v>239532.28999999995</v>
      </c>
      <c r="M100" s="24"/>
      <c r="N100" s="25"/>
      <c r="O100" s="26"/>
    </row>
    <row r="101" spans="1:15" ht="71.099999999999994" customHeight="1" outlineLevel="1" x14ac:dyDescent="0.3">
      <c r="A101" s="20" t="s">
        <v>385</v>
      </c>
      <c r="B101" s="21" t="s">
        <v>491</v>
      </c>
      <c r="C101" s="21" t="s">
        <v>293</v>
      </c>
      <c r="D101" s="21"/>
      <c r="E101" s="22">
        <v>8310</v>
      </c>
      <c r="F101" s="301">
        <v>1211.96</v>
      </c>
      <c r="G101" s="301"/>
      <c r="H101" s="22">
        <v>3430</v>
      </c>
      <c r="I101" s="302" t="s">
        <v>56</v>
      </c>
      <c r="J101" s="302"/>
      <c r="K101" s="23" t="s">
        <v>57</v>
      </c>
      <c r="L101" s="228">
        <v>240744.24999999994</v>
      </c>
      <c r="M101" s="24"/>
      <c r="N101" s="25"/>
      <c r="O101" s="26"/>
    </row>
    <row r="102" spans="1:15" ht="71.099999999999994" customHeight="1" outlineLevel="1" x14ac:dyDescent="0.3">
      <c r="A102" s="20" t="s">
        <v>385</v>
      </c>
      <c r="B102" s="21" t="s">
        <v>491</v>
      </c>
      <c r="C102" s="21" t="s">
        <v>293</v>
      </c>
      <c r="D102" s="21"/>
      <c r="E102" s="22">
        <v>8310</v>
      </c>
      <c r="F102" s="317">
        <v>467.36</v>
      </c>
      <c r="G102" s="317"/>
      <c r="H102" s="22">
        <v>3430</v>
      </c>
      <c r="I102" s="302" t="s">
        <v>56</v>
      </c>
      <c r="J102" s="302"/>
      <c r="K102" s="23" t="s">
        <v>57</v>
      </c>
      <c r="L102" s="228">
        <v>241211.60999999993</v>
      </c>
      <c r="M102" s="24"/>
      <c r="N102" s="25"/>
      <c r="O102" s="26"/>
    </row>
    <row r="103" spans="1:15" ht="71.099999999999994" customHeight="1" outlineLevel="1" x14ac:dyDescent="0.3">
      <c r="A103" s="20" t="s">
        <v>385</v>
      </c>
      <c r="B103" s="21" t="s">
        <v>492</v>
      </c>
      <c r="C103" s="21" t="s">
        <v>293</v>
      </c>
      <c r="D103" s="21"/>
      <c r="E103" s="22">
        <v>8310</v>
      </c>
      <c r="F103" s="301">
        <v>5139.33</v>
      </c>
      <c r="G103" s="301"/>
      <c r="H103" s="22">
        <v>3211</v>
      </c>
      <c r="I103" s="302" t="s">
        <v>56</v>
      </c>
      <c r="J103" s="302"/>
      <c r="K103" s="23" t="s">
        <v>57</v>
      </c>
      <c r="L103" s="228">
        <v>246350.93999999992</v>
      </c>
      <c r="M103" s="24"/>
      <c r="N103" s="25"/>
      <c r="O103" s="26"/>
    </row>
    <row r="104" spans="1:15" ht="71.099999999999994" customHeight="1" outlineLevel="1" x14ac:dyDescent="0.3">
      <c r="A104" s="20" t="s">
        <v>391</v>
      </c>
      <c r="B104" s="21" t="s">
        <v>494</v>
      </c>
      <c r="C104" s="21" t="s">
        <v>293</v>
      </c>
      <c r="D104" s="21"/>
      <c r="E104" s="22">
        <v>8310</v>
      </c>
      <c r="F104" s="301">
        <v>2041.47</v>
      </c>
      <c r="G104" s="301"/>
      <c r="H104" s="22">
        <v>3211</v>
      </c>
      <c r="I104" s="302" t="s">
        <v>56</v>
      </c>
      <c r="J104" s="302"/>
      <c r="K104" s="23" t="s">
        <v>57</v>
      </c>
      <c r="L104" s="228">
        <v>248392.40999999992</v>
      </c>
      <c r="M104" s="24"/>
      <c r="N104" s="25"/>
      <c r="O104" s="26"/>
    </row>
    <row r="105" spans="1:15" ht="71.099999999999994" customHeight="1" outlineLevel="1" x14ac:dyDescent="0.3">
      <c r="A105" s="20" t="s">
        <v>391</v>
      </c>
      <c r="B105" s="21" t="s">
        <v>494</v>
      </c>
      <c r="C105" s="21" t="s">
        <v>293</v>
      </c>
      <c r="D105" s="21"/>
      <c r="E105" s="22">
        <v>8310</v>
      </c>
      <c r="F105" s="301">
        <v>2127.2199999999998</v>
      </c>
      <c r="G105" s="301"/>
      <c r="H105" s="22">
        <v>3211</v>
      </c>
      <c r="I105" s="302" t="s">
        <v>56</v>
      </c>
      <c r="J105" s="302"/>
      <c r="K105" s="23" t="s">
        <v>57</v>
      </c>
      <c r="L105" s="228">
        <v>250519.62999999992</v>
      </c>
      <c r="M105" s="24"/>
      <c r="N105" s="25"/>
      <c r="O105" s="26"/>
    </row>
    <row r="106" spans="1:15" ht="71.099999999999994" customHeight="1" outlineLevel="1" x14ac:dyDescent="0.3">
      <c r="A106" s="20" t="s">
        <v>391</v>
      </c>
      <c r="B106" s="21" t="s">
        <v>494</v>
      </c>
      <c r="C106" s="21" t="s">
        <v>293</v>
      </c>
      <c r="D106" s="21"/>
      <c r="E106" s="22">
        <v>8310</v>
      </c>
      <c r="F106" s="301">
        <v>4348.2700000000004</v>
      </c>
      <c r="G106" s="301"/>
      <c r="H106" s="22">
        <v>3211</v>
      </c>
      <c r="I106" s="302" t="s">
        <v>56</v>
      </c>
      <c r="J106" s="302"/>
      <c r="K106" s="23" t="s">
        <v>57</v>
      </c>
      <c r="L106" s="228">
        <v>254867.89999999991</v>
      </c>
      <c r="M106" s="24"/>
      <c r="N106" s="25"/>
      <c r="O106" s="26"/>
    </row>
    <row r="107" spans="1:15" ht="71.099999999999994" customHeight="1" outlineLevel="1" x14ac:dyDescent="0.3">
      <c r="A107" s="20" t="s">
        <v>391</v>
      </c>
      <c r="B107" s="21" t="s">
        <v>494</v>
      </c>
      <c r="C107" s="21" t="s">
        <v>293</v>
      </c>
      <c r="D107" s="21"/>
      <c r="E107" s="22">
        <v>8310</v>
      </c>
      <c r="F107" s="301">
        <v>8188.59</v>
      </c>
      <c r="G107" s="301"/>
      <c r="H107" s="22">
        <v>3211</v>
      </c>
      <c r="I107" s="302" t="s">
        <v>56</v>
      </c>
      <c r="J107" s="302"/>
      <c r="K107" s="23" t="s">
        <v>57</v>
      </c>
      <c r="L107" s="228">
        <v>263056.48999999993</v>
      </c>
      <c r="M107" s="24"/>
      <c r="N107" s="25"/>
      <c r="O107" s="26"/>
    </row>
    <row r="108" spans="1:15" ht="71.099999999999994" customHeight="1" outlineLevel="1" x14ac:dyDescent="0.3">
      <c r="A108" s="20" t="s">
        <v>391</v>
      </c>
      <c r="B108" s="21" t="s">
        <v>494</v>
      </c>
      <c r="C108" s="21" t="s">
        <v>293</v>
      </c>
      <c r="D108" s="21"/>
      <c r="E108" s="22">
        <v>8310</v>
      </c>
      <c r="F108" s="317">
        <v>302.41000000000003</v>
      </c>
      <c r="G108" s="317"/>
      <c r="H108" s="22">
        <v>3211</v>
      </c>
      <c r="I108" s="302" t="s">
        <v>56</v>
      </c>
      <c r="J108" s="302"/>
      <c r="K108" s="23" t="s">
        <v>57</v>
      </c>
      <c r="L108" s="228">
        <v>263358.89999999991</v>
      </c>
      <c r="M108" s="24"/>
      <c r="N108" s="25"/>
      <c r="O108" s="26"/>
    </row>
    <row r="109" spans="1:15" ht="71.099999999999994" customHeight="1" outlineLevel="1" x14ac:dyDescent="0.3">
      <c r="A109" s="20" t="s">
        <v>391</v>
      </c>
      <c r="B109" s="21" t="s">
        <v>494</v>
      </c>
      <c r="C109" s="21" t="s">
        <v>293</v>
      </c>
      <c r="D109" s="21"/>
      <c r="E109" s="22">
        <v>8310</v>
      </c>
      <c r="F109" s="301">
        <v>6324.26</v>
      </c>
      <c r="G109" s="301"/>
      <c r="H109" s="22">
        <v>3211</v>
      </c>
      <c r="I109" s="302" t="s">
        <v>56</v>
      </c>
      <c r="J109" s="302"/>
      <c r="K109" s="23" t="s">
        <v>57</v>
      </c>
      <c r="L109" s="228">
        <v>269683.15999999992</v>
      </c>
      <c r="M109" s="24"/>
      <c r="N109" s="25"/>
      <c r="O109" s="26"/>
    </row>
    <row r="110" spans="1:15" ht="71.099999999999994" customHeight="1" outlineLevel="1" x14ac:dyDescent="0.3">
      <c r="A110" s="20" t="s">
        <v>391</v>
      </c>
      <c r="B110" s="21" t="s">
        <v>494</v>
      </c>
      <c r="C110" s="21" t="s">
        <v>293</v>
      </c>
      <c r="D110" s="21"/>
      <c r="E110" s="22">
        <v>8310</v>
      </c>
      <c r="F110" s="317">
        <v>252</v>
      </c>
      <c r="G110" s="317"/>
      <c r="H110" s="22">
        <v>3211</v>
      </c>
      <c r="I110" s="302" t="s">
        <v>56</v>
      </c>
      <c r="J110" s="302"/>
      <c r="K110" s="23" t="s">
        <v>57</v>
      </c>
      <c r="L110" s="228">
        <v>269935.15999999992</v>
      </c>
      <c r="M110" s="24"/>
      <c r="N110" s="25"/>
      <c r="O110" s="26"/>
    </row>
    <row r="111" spans="1:15" ht="71.099999999999994" customHeight="1" outlineLevel="1" x14ac:dyDescent="0.3">
      <c r="A111" s="20" t="s">
        <v>391</v>
      </c>
      <c r="B111" s="21" t="s">
        <v>494</v>
      </c>
      <c r="C111" s="21" t="s">
        <v>293</v>
      </c>
      <c r="D111" s="21"/>
      <c r="E111" s="22">
        <v>8310</v>
      </c>
      <c r="F111" s="301">
        <v>2113.11</v>
      </c>
      <c r="G111" s="301"/>
      <c r="H111" s="22">
        <v>3211</v>
      </c>
      <c r="I111" s="302" t="s">
        <v>56</v>
      </c>
      <c r="J111" s="302"/>
      <c r="K111" s="23" t="s">
        <v>57</v>
      </c>
      <c r="L111" s="228">
        <v>272048.2699999999</v>
      </c>
      <c r="M111" s="24"/>
      <c r="N111" s="25"/>
      <c r="O111" s="26"/>
    </row>
    <row r="112" spans="1:15" ht="71.099999999999994" customHeight="1" outlineLevel="1" x14ac:dyDescent="0.3">
      <c r="A112" s="20" t="s">
        <v>391</v>
      </c>
      <c r="B112" s="21" t="s">
        <v>494</v>
      </c>
      <c r="C112" s="21" t="s">
        <v>293</v>
      </c>
      <c r="D112" s="21"/>
      <c r="E112" s="22">
        <v>8310</v>
      </c>
      <c r="F112" s="317">
        <v>113.42</v>
      </c>
      <c r="G112" s="317"/>
      <c r="H112" s="22">
        <v>3211</v>
      </c>
      <c r="I112" s="302" t="s">
        <v>56</v>
      </c>
      <c r="J112" s="302"/>
      <c r="K112" s="23" t="s">
        <v>57</v>
      </c>
      <c r="L112" s="228">
        <v>272161.68999999989</v>
      </c>
      <c r="M112" s="24"/>
      <c r="N112" s="25"/>
      <c r="O112" s="26"/>
    </row>
    <row r="113" spans="1:15" ht="71.099999999999994" customHeight="1" outlineLevel="1" x14ac:dyDescent="0.3">
      <c r="A113" s="20" t="s">
        <v>391</v>
      </c>
      <c r="B113" s="21" t="s">
        <v>494</v>
      </c>
      <c r="C113" s="21" t="s">
        <v>293</v>
      </c>
      <c r="D113" s="21"/>
      <c r="E113" s="22">
        <v>8310</v>
      </c>
      <c r="F113" s="317">
        <v>374.25</v>
      </c>
      <c r="G113" s="317"/>
      <c r="H113" s="22">
        <v>3430</v>
      </c>
      <c r="I113" s="302" t="s">
        <v>56</v>
      </c>
      <c r="J113" s="302"/>
      <c r="K113" s="23" t="s">
        <v>57</v>
      </c>
      <c r="L113" s="228">
        <v>272535.93999999989</v>
      </c>
      <c r="M113" s="24"/>
      <c r="N113" s="25"/>
      <c r="O113" s="26"/>
    </row>
    <row r="114" spans="1:15" ht="71.099999999999994" customHeight="1" outlineLevel="1" x14ac:dyDescent="0.3">
      <c r="A114" s="20" t="s">
        <v>391</v>
      </c>
      <c r="B114" s="21" t="s">
        <v>494</v>
      </c>
      <c r="C114" s="21" t="s">
        <v>293</v>
      </c>
      <c r="D114" s="21"/>
      <c r="E114" s="22">
        <v>8310</v>
      </c>
      <c r="F114" s="317">
        <v>389.96</v>
      </c>
      <c r="G114" s="317"/>
      <c r="H114" s="22">
        <v>3430</v>
      </c>
      <c r="I114" s="302" t="s">
        <v>56</v>
      </c>
      <c r="J114" s="302"/>
      <c r="K114" s="23" t="s">
        <v>57</v>
      </c>
      <c r="L114" s="228">
        <v>272925.89999999991</v>
      </c>
      <c r="M114" s="24"/>
      <c r="N114" s="25"/>
      <c r="O114" s="26"/>
    </row>
    <row r="115" spans="1:15" ht="71.099999999999994" customHeight="1" outlineLevel="1" x14ac:dyDescent="0.3">
      <c r="A115" s="20" t="s">
        <v>391</v>
      </c>
      <c r="B115" s="21" t="s">
        <v>494</v>
      </c>
      <c r="C115" s="21" t="s">
        <v>293</v>
      </c>
      <c r="D115" s="21"/>
      <c r="E115" s="22">
        <v>8310</v>
      </c>
      <c r="F115" s="317">
        <v>797.07</v>
      </c>
      <c r="G115" s="317"/>
      <c r="H115" s="22">
        <v>3430</v>
      </c>
      <c r="I115" s="302" t="s">
        <v>56</v>
      </c>
      <c r="J115" s="302"/>
      <c r="K115" s="23" t="s">
        <v>57</v>
      </c>
      <c r="L115" s="228">
        <v>273722.96999999991</v>
      </c>
      <c r="M115" s="24"/>
      <c r="N115" s="25"/>
      <c r="O115" s="26"/>
    </row>
    <row r="116" spans="1:15" ht="71.099999999999994" customHeight="1" outlineLevel="1" x14ac:dyDescent="0.3">
      <c r="A116" s="20" t="s">
        <v>391</v>
      </c>
      <c r="B116" s="21" t="s">
        <v>494</v>
      </c>
      <c r="C116" s="21" t="s">
        <v>293</v>
      </c>
      <c r="D116" s="21"/>
      <c r="E116" s="22">
        <v>8310</v>
      </c>
      <c r="F116" s="301">
        <v>1443.44</v>
      </c>
      <c r="G116" s="301"/>
      <c r="H116" s="22">
        <v>3430</v>
      </c>
      <c r="I116" s="302" t="s">
        <v>56</v>
      </c>
      <c r="J116" s="302"/>
      <c r="K116" s="23" t="s">
        <v>57</v>
      </c>
      <c r="L116" s="228">
        <v>275166.40999999992</v>
      </c>
      <c r="M116" s="24"/>
      <c r="N116" s="25"/>
      <c r="O116" s="26"/>
    </row>
    <row r="117" spans="1:15" ht="71.099999999999994" customHeight="1" outlineLevel="1" x14ac:dyDescent="0.3">
      <c r="A117" s="20" t="s">
        <v>391</v>
      </c>
      <c r="B117" s="21" t="s">
        <v>494</v>
      </c>
      <c r="C117" s="21" t="s">
        <v>293</v>
      </c>
      <c r="D117" s="21"/>
      <c r="E117" s="22">
        <v>8310</v>
      </c>
      <c r="F117" s="301">
        <v>1101.69</v>
      </c>
      <c r="G117" s="301"/>
      <c r="H117" s="22">
        <v>3430</v>
      </c>
      <c r="I117" s="302" t="s">
        <v>56</v>
      </c>
      <c r="J117" s="302"/>
      <c r="K117" s="23" t="s">
        <v>57</v>
      </c>
      <c r="L117" s="228">
        <v>276268.09999999992</v>
      </c>
      <c r="M117" s="24"/>
      <c r="N117" s="25"/>
      <c r="O117" s="26"/>
    </row>
    <row r="118" spans="1:15" ht="71.099999999999994" customHeight="1" outlineLevel="1" x14ac:dyDescent="0.3">
      <c r="A118" s="20" t="s">
        <v>391</v>
      </c>
      <c r="B118" s="21" t="s">
        <v>494</v>
      </c>
      <c r="C118" s="21" t="s">
        <v>293</v>
      </c>
      <c r="D118" s="21"/>
      <c r="E118" s="22">
        <v>8310</v>
      </c>
      <c r="F118" s="317">
        <v>356.82</v>
      </c>
      <c r="G118" s="317"/>
      <c r="H118" s="22">
        <v>3430</v>
      </c>
      <c r="I118" s="302" t="s">
        <v>56</v>
      </c>
      <c r="J118" s="302"/>
      <c r="K118" s="23" t="s">
        <v>57</v>
      </c>
      <c r="L118" s="228">
        <v>276624.91999999993</v>
      </c>
      <c r="M118" s="24"/>
      <c r="N118" s="25"/>
      <c r="O118" s="26"/>
    </row>
    <row r="119" spans="1:15" ht="71.099999999999994" customHeight="1" outlineLevel="1" x14ac:dyDescent="0.3">
      <c r="A119" s="20" t="s">
        <v>391</v>
      </c>
      <c r="B119" s="21" t="s">
        <v>495</v>
      </c>
      <c r="C119" s="21" t="s">
        <v>293</v>
      </c>
      <c r="D119" s="21"/>
      <c r="E119" s="22">
        <v>8310</v>
      </c>
      <c r="F119" s="301">
        <v>4359.09</v>
      </c>
      <c r="G119" s="301"/>
      <c r="H119" s="22">
        <v>3211</v>
      </c>
      <c r="I119" s="302" t="s">
        <v>56</v>
      </c>
      <c r="J119" s="302"/>
      <c r="K119" s="23" t="s">
        <v>57</v>
      </c>
      <c r="L119" s="228">
        <v>280984.00999999995</v>
      </c>
      <c r="M119" s="24"/>
      <c r="N119" s="25"/>
      <c r="O119" s="26"/>
    </row>
    <row r="120" spans="1:15" ht="71.099999999999994" customHeight="1" outlineLevel="1" x14ac:dyDescent="0.3">
      <c r="A120" s="20" t="s">
        <v>393</v>
      </c>
      <c r="B120" s="21" t="s">
        <v>497</v>
      </c>
      <c r="C120" s="21" t="s">
        <v>293</v>
      </c>
      <c r="D120" s="21"/>
      <c r="E120" s="22">
        <v>8310</v>
      </c>
      <c r="F120" s="301">
        <v>3924.91</v>
      </c>
      <c r="G120" s="301"/>
      <c r="H120" s="22">
        <v>3211</v>
      </c>
      <c r="I120" s="302" t="s">
        <v>56</v>
      </c>
      <c r="J120" s="302"/>
      <c r="K120" s="23" t="s">
        <v>57</v>
      </c>
      <c r="L120" s="228">
        <v>284908.91999999993</v>
      </c>
      <c r="M120" s="24"/>
      <c r="N120" s="25"/>
      <c r="O120" s="26"/>
    </row>
    <row r="121" spans="1:15" ht="71.099999999999994" customHeight="1" outlineLevel="1" x14ac:dyDescent="0.3">
      <c r="A121" s="20" t="s">
        <v>393</v>
      </c>
      <c r="B121" s="21" t="s">
        <v>497</v>
      </c>
      <c r="C121" s="21" t="s">
        <v>293</v>
      </c>
      <c r="D121" s="21"/>
      <c r="E121" s="22">
        <v>8310</v>
      </c>
      <c r="F121" s="301">
        <v>4228.78</v>
      </c>
      <c r="G121" s="301"/>
      <c r="H121" s="22">
        <v>3211</v>
      </c>
      <c r="I121" s="302" t="s">
        <v>56</v>
      </c>
      <c r="J121" s="302"/>
      <c r="K121" s="23" t="s">
        <v>57</v>
      </c>
      <c r="L121" s="228">
        <v>289137.69999999995</v>
      </c>
      <c r="M121" s="24"/>
      <c r="N121" s="25"/>
      <c r="O121" s="26"/>
    </row>
    <row r="122" spans="1:15" ht="71.099999999999994" customHeight="1" outlineLevel="1" x14ac:dyDescent="0.3">
      <c r="A122" s="20" t="s">
        <v>393</v>
      </c>
      <c r="B122" s="21" t="s">
        <v>497</v>
      </c>
      <c r="C122" s="21" t="s">
        <v>293</v>
      </c>
      <c r="D122" s="21"/>
      <c r="E122" s="22">
        <v>8310</v>
      </c>
      <c r="F122" s="301">
        <v>9311.2000000000007</v>
      </c>
      <c r="G122" s="301"/>
      <c r="H122" s="22">
        <v>3211</v>
      </c>
      <c r="I122" s="302" t="s">
        <v>56</v>
      </c>
      <c r="J122" s="302"/>
      <c r="K122" s="23" t="s">
        <v>57</v>
      </c>
      <c r="L122" s="228">
        <v>298448.89999999997</v>
      </c>
      <c r="M122" s="24"/>
      <c r="N122" s="25"/>
      <c r="O122" s="26"/>
    </row>
    <row r="123" spans="1:15" ht="71.099999999999994" customHeight="1" outlineLevel="1" x14ac:dyDescent="0.3">
      <c r="A123" s="20" t="s">
        <v>393</v>
      </c>
      <c r="B123" s="21" t="s">
        <v>497</v>
      </c>
      <c r="C123" s="21" t="s">
        <v>293</v>
      </c>
      <c r="D123" s="21"/>
      <c r="E123" s="22">
        <v>8310</v>
      </c>
      <c r="F123" s="317">
        <v>252.01</v>
      </c>
      <c r="G123" s="317"/>
      <c r="H123" s="22">
        <v>3211</v>
      </c>
      <c r="I123" s="302" t="s">
        <v>56</v>
      </c>
      <c r="J123" s="302"/>
      <c r="K123" s="23" t="s">
        <v>57</v>
      </c>
      <c r="L123" s="228">
        <v>298700.90999999997</v>
      </c>
      <c r="M123" s="24"/>
      <c r="N123" s="25"/>
      <c r="O123" s="26"/>
    </row>
    <row r="124" spans="1:15" ht="71.099999999999994" customHeight="1" outlineLevel="1" x14ac:dyDescent="0.3">
      <c r="A124" s="20" t="s">
        <v>393</v>
      </c>
      <c r="B124" s="21" t="s">
        <v>497</v>
      </c>
      <c r="C124" s="21" t="s">
        <v>293</v>
      </c>
      <c r="D124" s="21"/>
      <c r="E124" s="22">
        <v>8310</v>
      </c>
      <c r="F124" s="301">
        <v>9539.7999999999993</v>
      </c>
      <c r="G124" s="301"/>
      <c r="H124" s="22">
        <v>3211</v>
      </c>
      <c r="I124" s="302" t="s">
        <v>56</v>
      </c>
      <c r="J124" s="302"/>
      <c r="K124" s="23" t="s">
        <v>57</v>
      </c>
      <c r="L124" s="228">
        <v>308240.70999999996</v>
      </c>
      <c r="M124" s="24"/>
      <c r="N124" s="25"/>
      <c r="O124" s="26"/>
    </row>
    <row r="125" spans="1:15" ht="71.099999999999994" customHeight="1" outlineLevel="1" x14ac:dyDescent="0.3">
      <c r="A125" s="20" t="s">
        <v>393</v>
      </c>
      <c r="B125" s="21" t="s">
        <v>497</v>
      </c>
      <c r="C125" s="21" t="s">
        <v>293</v>
      </c>
      <c r="D125" s="21"/>
      <c r="E125" s="22">
        <v>8310</v>
      </c>
      <c r="F125" s="317">
        <v>239.41</v>
      </c>
      <c r="G125" s="317"/>
      <c r="H125" s="22">
        <v>3211</v>
      </c>
      <c r="I125" s="302" t="s">
        <v>56</v>
      </c>
      <c r="J125" s="302"/>
      <c r="K125" s="23" t="s">
        <v>57</v>
      </c>
      <c r="L125" s="228">
        <v>308480.11999999994</v>
      </c>
      <c r="M125" s="24"/>
      <c r="N125" s="25"/>
      <c r="O125" s="26"/>
    </row>
    <row r="126" spans="1:15" ht="71.099999999999994" customHeight="1" outlineLevel="1" x14ac:dyDescent="0.3">
      <c r="A126" s="20" t="s">
        <v>393</v>
      </c>
      <c r="B126" s="21" t="s">
        <v>497</v>
      </c>
      <c r="C126" s="21" t="s">
        <v>293</v>
      </c>
      <c r="D126" s="21"/>
      <c r="E126" s="22">
        <v>8310</v>
      </c>
      <c r="F126" s="301">
        <v>10154.81</v>
      </c>
      <c r="G126" s="301"/>
      <c r="H126" s="22">
        <v>3211</v>
      </c>
      <c r="I126" s="302" t="s">
        <v>56</v>
      </c>
      <c r="J126" s="302"/>
      <c r="K126" s="23" t="s">
        <v>57</v>
      </c>
      <c r="L126" s="228">
        <v>318634.92999999993</v>
      </c>
      <c r="M126" s="24"/>
      <c r="N126" s="25"/>
      <c r="O126" s="26"/>
    </row>
    <row r="127" spans="1:15" ht="71.099999999999994" customHeight="1" outlineLevel="1" x14ac:dyDescent="0.3">
      <c r="A127" s="20" t="s">
        <v>393</v>
      </c>
      <c r="B127" s="21" t="s">
        <v>497</v>
      </c>
      <c r="C127" s="21" t="s">
        <v>293</v>
      </c>
      <c r="D127" s="21"/>
      <c r="E127" s="22">
        <v>8310</v>
      </c>
      <c r="F127" s="317">
        <v>289.82</v>
      </c>
      <c r="G127" s="317"/>
      <c r="H127" s="22">
        <v>3211</v>
      </c>
      <c r="I127" s="302" t="s">
        <v>56</v>
      </c>
      <c r="J127" s="302"/>
      <c r="K127" s="23" t="s">
        <v>57</v>
      </c>
      <c r="L127" s="228">
        <v>318924.74999999994</v>
      </c>
      <c r="M127" s="24"/>
      <c r="N127" s="25"/>
      <c r="O127" s="26"/>
    </row>
    <row r="128" spans="1:15" ht="71.099999999999994" customHeight="1" outlineLevel="1" x14ac:dyDescent="0.3">
      <c r="A128" s="20" t="s">
        <v>393</v>
      </c>
      <c r="B128" s="21" t="s">
        <v>497</v>
      </c>
      <c r="C128" s="21" t="s">
        <v>293</v>
      </c>
      <c r="D128" s="21"/>
      <c r="E128" s="22">
        <v>8310</v>
      </c>
      <c r="F128" s="317">
        <v>719.55</v>
      </c>
      <c r="G128" s="317"/>
      <c r="H128" s="22">
        <v>3430</v>
      </c>
      <c r="I128" s="302" t="s">
        <v>56</v>
      </c>
      <c r="J128" s="302"/>
      <c r="K128" s="23" t="s">
        <v>57</v>
      </c>
      <c r="L128" s="228">
        <v>319644.29999999993</v>
      </c>
      <c r="M128" s="24"/>
      <c r="N128" s="25"/>
      <c r="O128" s="26"/>
    </row>
    <row r="129" spans="1:15" ht="71.099999999999994" customHeight="1" outlineLevel="1" x14ac:dyDescent="0.3">
      <c r="A129" s="20" t="s">
        <v>393</v>
      </c>
      <c r="B129" s="21" t="s">
        <v>497</v>
      </c>
      <c r="C129" s="21" t="s">
        <v>293</v>
      </c>
      <c r="D129" s="21"/>
      <c r="E129" s="22">
        <v>8310</v>
      </c>
      <c r="F129" s="317">
        <v>775.23</v>
      </c>
      <c r="G129" s="317"/>
      <c r="H129" s="22">
        <v>3430</v>
      </c>
      <c r="I129" s="302" t="s">
        <v>56</v>
      </c>
      <c r="J129" s="302"/>
      <c r="K129" s="23" t="s">
        <v>57</v>
      </c>
      <c r="L129" s="228">
        <v>320419.52999999991</v>
      </c>
      <c r="M129" s="24"/>
      <c r="N129" s="25"/>
      <c r="O129" s="26"/>
    </row>
    <row r="130" spans="1:15" ht="71.099999999999994" customHeight="1" outlineLevel="1" x14ac:dyDescent="0.3">
      <c r="A130" s="20" t="s">
        <v>393</v>
      </c>
      <c r="B130" s="21" t="s">
        <v>497</v>
      </c>
      <c r="C130" s="21" t="s">
        <v>293</v>
      </c>
      <c r="D130" s="21"/>
      <c r="E130" s="22">
        <v>8310</v>
      </c>
      <c r="F130" s="301">
        <v>1648.66</v>
      </c>
      <c r="G130" s="301"/>
      <c r="H130" s="22">
        <v>3430</v>
      </c>
      <c r="I130" s="302" t="s">
        <v>56</v>
      </c>
      <c r="J130" s="302"/>
      <c r="K130" s="23" t="s">
        <v>57</v>
      </c>
      <c r="L130" s="228">
        <v>322068.18999999989</v>
      </c>
      <c r="M130" s="24"/>
      <c r="N130" s="25"/>
      <c r="O130" s="26"/>
    </row>
    <row r="131" spans="1:15" ht="71.099999999999994" customHeight="1" outlineLevel="1" x14ac:dyDescent="0.3">
      <c r="A131" s="20" t="s">
        <v>393</v>
      </c>
      <c r="B131" s="21" t="s">
        <v>497</v>
      </c>
      <c r="C131" s="21" t="s">
        <v>293</v>
      </c>
      <c r="D131" s="21"/>
      <c r="E131" s="22">
        <v>8310</v>
      </c>
      <c r="F131" s="301">
        <v>1695.49</v>
      </c>
      <c r="G131" s="301"/>
      <c r="H131" s="22">
        <v>3430</v>
      </c>
      <c r="I131" s="302" t="s">
        <v>56</v>
      </c>
      <c r="J131" s="302"/>
      <c r="K131" s="23" t="s">
        <v>57</v>
      </c>
      <c r="L131" s="228">
        <v>323763.67999999988</v>
      </c>
      <c r="M131" s="24"/>
      <c r="N131" s="25"/>
      <c r="O131" s="26"/>
    </row>
    <row r="132" spans="1:15" ht="71.099999999999994" customHeight="1" outlineLevel="1" x14ac:dyDescent="0.3">
      <c r="A132" s="20" t="s">
        <v>393</v>
      </c>
      <c r="B132" s="21" t="s">
        <v>497</v>
      </c>
      <c r="C132" s="21" t="s">
        <v>293</v>
      </c>
      <c r="D132" s="21"/>
      <c r="E132" s="22">
        <v>8310</v>
      </c>
      <c r="F132" s="301">
        <v>2000.94</v>
      </c>
      <c r="G132" s="301"/>
      <c r="H132" s="22">
        <v>3430</v>
      </c>
      <c r="I132" s="302" t="s">
        <v>56</v>
      </c>
      <c r="J132" s="302"/>
      <c r="K132" s="23" t="s">
        <v>57</v>
      </c>
      <c r="L132" s="228">
        <v>325764.61999999988</v>
      </c>
      <c r="M132" s="24"/>
      <c r="N132" s="25"/>
      <c r="O132" s="26"/>
    </row>
    <row r="133" spans="1:15" ht="71.099999999999994" customHeight="1" outlineLevel="1" x14ac:dyDescent="0.3">
      <c r="A133" s="20" t="s">
        <v>399</v>
      </c>
      <c r="B133" s="21" t="s">
        <v>500</v>
      </c>
      <c r="C133" s="21" t="s">
        <v>293</v>
      </c>
      <c r="D133" s="21"/>
      <c r="E133" s="22">
        <v>8310</v>
      </c>
      <c r="F133" s="301">
        <v>3435.46</v>
      </c>
      <c r="G133" s="301"/>
      <c r="H133" s="22">
        <v>3211</v>
      </c>
      <c r="I133" s="302" t="s">
        <v>56</v>
      </c>
      <c r="J133" s="302"/>
      <c r="K133" s="23" t="s">
        <v>57</v>
      </c>
      <c r="L133" s="228">
        <v>329200.0799999999</v>
      </c>
      <c r="M133" s="24"/>
      <c r="N133" s="25"/>
      <c r="O133" s="26"/>
    </row>
    <row r="134" spans="1:15" ht="71.099999999999994" customHeight="1" outlineLevel="1" x14ac:dyDescent="0.3">
      <c r="A134" s="20" t="s">
        <v>399</v>
      </c>
      <c r="B134" s="21" t="s">
        <v>500</v>
      </c>
      <c r="C134" s="21" t="s">
        <v>293</v>
      </c>
      <c r="D134" s="21"/>
      <c r="E134" s="22">
        <v>8310</v>
      </c>
      <c r="F134" s="301">
        <v>5165.1499999999996</v>
      </c>
      <c r="G134" s="301"/>
      <c r="H134" s="22">
        <v>3211</v>
      </c>
      <c r="I134" s="302" t="s">
        <v>56</v>
      </c>
      <c r="J134" s="302"/>
      <c r="K134" s="23" t="s">
        <v>57</v>
      </c>
      <c r="L134" s="228">
        <v>334365.22999999992</v>
      </c>
      <c r="M134" s="24"/>
      <c r="N134" s="25"/>
      <c r="O134" s="26"/>
    </row>
    <row r="135" spans="1:15" ht="71.099999999999994" customHeight="1" outlineLevel="1" x14ac:dyDescent="0.3">
      <c r="A135" s="20" t="s">
        <v>399</v>
      </c>
      <c r="B135" s="21" t="s">
        <v>500</v>
      </c>
      <c r="C135" s="21" t="s">
        <v>293</v>
      </c>
      <c r="D135" s="21"/>
      <c r="E135" s="22">
        <v>8310</v>
      </c>
      <c r="F135" s="301">
        <v>3759.9</v>
      </c>
      <c r="G135" s="301"/>
      <c r="H135" s="22">
        <v>3211</v>
      </c>
      <c r="I135" s="302" t="s">
        <v>56</v>
      </c>
      <c r="J135" s="302"/>
      <c r="K135" s="23" t="s">
        <v>57</v>
      </c>
      <c r="L135" s="228">
        <v>338125.12999999995</v>
      </c>
      <c r="M135" s="24"/>
      <c r="N135" s="25"/>
      <c r="O135" s="26"/>
    </row>
    <row r="136" spans="1:15" ht="71.099999999999994" customHeight="1" outlineLevel="1" x14ac:dyDescent="0.3">
      <c r="A136" s="20" t="s">
        <v>399</v>
      </c>
      <c r="B136" s="21" t="s">
        <v>500</v>
      </c>
      <c r="C136" s="21" t="s">
        <v>293</v>
      </c>
      <c r="D136" s="21"/>
      <c r="E136" s="22">
        <v>8310</v>
      </c>
      <c r="F136" s="301">
        <v>1691.98</v>
      </c>
      <c r="G136" s="301"/>
      <c r="H136" s="22">
        <v>3211</v>
      </c>
      <c r="I136" s="302" t="s">
        <v>56</v>
      </c>
      <c r="J136" s="302"/>
      <c r="K136" s="23" t="s">
        <v>57</v>
      </c>
      <c r="L136" s="228">
        <v>339817.10999999993</v>
      </c>
      <c r="M136" s="24"/>
      <c r="N136" s="25"/>
      <c r="O136" s="26"/>
    </row>
    <row r="137" spans="1:15" ht="71.099999999999994" customHeight="1" outlineLevel="1" x14ac:dyDescent="0.3">
      <c r="A137" s="20" t="s">
        <v>399</v>
      </c>
      <c r="B137" s="21" t="s">
        <v>500</v>
      </c>
      <c r="C137" s="21" t="s">
        <v>293</v>
      </c>
      <c r="D137" s="21"/>
      <c r="E137" s="22">
        <v>8310</v>
      </c>
      <c r="F137" s="301">
        <v>8792.17</v>
      </c>
      <c r="G137" s="301"/>
      <c r="H137" s="22">
        <v>3211</v>
      </c>
      <c r="I137" s="302" t="s">
        <v>56</v>
      </c>
      <c r="J137" s="302"/>
      <c r="K137" s="23" t="s">
        <v>57</v>
      </c>
      <c r="L137" s="228">
        <v>348609.27999999991</v>
      </c>
      <c r="M137" s="24"/>
      <c r="N137" s="25"/>
      <c r="O137" s="26"/>
    </row>
    <row r="138" spans="1:15" ht="71.099999999999994" customHeight="1" outlineLevel="1" x14ac:dyDescent="0.3">
      <c r="A138" s="20" t="s">
        <v>399</v>
      </c>
      <c r="B138" s="21" t="s">
        <v>500</v>
      </c>
      <c r="C138" s="21" t="s">
        <v>293</v>
      </c>
      <c r="D138" s="21"/>
      <c r="E138" s="22">
        <v>8310</v>
      </c>
      <c r="F138" s="317">
        <v>289.83</v>
      </c>
      <c r="G138" s="317"/>
      <c r="H138" s="22">
        <v>3211</v>
      </c>
      <c r="I138" s="302" t="s">
        <v>56</v>
      </c>
      <c r="J138" s="302"/>
      <c r="K138" s="23" t="s">
        <v>57</v>
      </c>
      <c r="L138" s="228">
        <v>348899.10999999993</v>
      </c>
      <c r="M138" s="24"/>
      <c r="N138" s="25"/>
      <c r="O138" s="26"/>
    </row>
    <row r="139" spans="1:15" ht="71.099999999999994" customHeight="1" outlineLevel="1" x14ac:dyDescent="0.3">
      <c r="A139" s="20" t="s">
        <v>399</v>
      </c>
      <c r="B139" s="21" t="s">
        <v>500</v>
      </c>
      <c r="C139" s="21" t="s">
        <v>293</v>
      </c>
      <c r="D139" s="21"/>
      <c r="E139" s="22">
        <v>8310</v>
      </c>
      <c r="F139" s="301">
        <v>2481.84</v>
      </c>
      <c r="G139" s="301"/>
      <c r="H139" s="22">
        <v>3211</v>
      </c>
      <c r="I139" s="302" t="s">
        <v>56</v>
      </c>
      <c r="J139" s="302"/>
      <c r="K139" s="23" t="s">
        <v>57</v>
      </c>
      <c r="L139" s="228">
        <v>351380.94999999995</v>
      </c>
      <c r="M139" s="24"/>
      <c r="N139" s="25"/>
      <c r="O139" s="26"/>
    </row>
    <row r="140" spans="1:15" ht="71.099999999999994" customHeight="1" outlineLevel="1" x14ac:dyDescent="0.3">
      <c r="A140" s="20" t="s">
        <v>399</v>
      </c>
      <c r="B140" s="21" t="s">
        <v>500</v>
      </c>
      <c r="C140" s="21" t="s">
        <v>293</v>
      </c>
      <c r="D140" s="21"/>
      <c r="E140" s="22">
        <v>8310</v>
      </c>
      <c r="F140" s="317">
        <v>100.81</v>
      </c>
      <c r="G140" s="317"/>
      <c r="H140" s="22">
        <v>3211</v>
      </c>
      <c r="I140" s="302" t="s">
        <v>56</v>
      </c>
      <c r="J140" s="302"/>
      <c r="K140" s="23" t="s">
        <v>57</v>
      </c>
      <c r="L140" s="228">
        <v>351481.75999999995</v>
      </c>
      <c r="M140" s="24"/>
      <c r="N140" s="25"/>
      <c r="O140" s="26"/>
    </row>
    <row r="141" spans="1:15" ht="71.099999999999994" customHeight="1" outlineLevel="1" x14ac:dyDescent="0.3">
      <c r="A141" s="20" t="s">
        <v>399</v>
      </c>
      <c r="B141" s="21" t="s">
        <v>500</v>
      </c>
      <c r="C141" s="21" t="s">
        <v>293</v>
      </c>
      <c r="D141" s="21"/>
      <c r="E141" s="22">
        <v>8310</v>
      </c>
      <c r="F141" s="301">
        <v>1502.65</v>
      </c>
      <c r="G141" s="301"/>
      <c r="H141" s="22">
        <v>3211</v>
      </c>
      <c r="I141" s="302" t="s">
        <v>56</v>
      </c>
      <c r="J141" s="302"/>
      <c r="K141" s="23" t="s">
        <v>57</v>
      </c>
      <c r="L141" s="228">
        <v>352984.41</v>
      </c>
      <c r="M141" s="24"/>
      <c r="N141" s="25"/>
      <c r="O141" s="26"/>
    </row>
    <row r="142" spans="1:15" ht="71.099999999999994" customHeight="1" outlineLevel="1" x14ac:dyDescent="0.3">
      <c r="A142" s="20" t="s">
        <v>399</v>
      </c>
      <c r="B142" s="21" t="s">
        <v>500</v>
      </c>
      <c r="C142" s="21" t="s">
        <v>293</v>
      </c>
      <c r="D142" s="21"/>
      <c r="E142" s="22">
        <v>8310</v>
      </c>
      <c r="F142" s="301">
        <v>7778.68</v>
      </c>
      <c r="G142" s="301"/>
      <c r="H142" s="22">
        <v>3211</v>
      </c>
      <c r="I142" s="302" t="s">
        <v>56</v>
      </c>
      <c r="J142" s="302"/>
      <c r="K142" s="23" t="s">
        <v>57</v>
      </c>
      <c r="L142" s="228">
        <v>360763.08999999997</v>
      </c>
      <c r="M142" s="24"/>
      <c r="N142" s="25"/>
      <c r="O142" s="26"/>
    </row>
    <row r="143" spans="1:15" ht="71.099999999999994" customHeight="1" outlineLevel="1" x14ac:dyDescent="0.3">
      <c r="A143" s="20" t="s">
        <v>399</v>
      </c>
      <c r="B143" s="21" t="s">
        <v>500</v>
      </c>
      <c r="C143" s="21" t="s">
        <v>293</v>
      </c>
      <c r="D143" s="21"/>
      <c r="E143" s="22">
        <v>8310</v>
      </c>
      <c r="F143" s="317">
        <v>239.41</v>
      </c>
      <c r="G143" s="317"/>
      <c r="H143" s="22">
        <v>3211</v>
      </c>
      <c r="I143" s="302" t="s">
        <v>56</v>
      </c>
      <c r="J143" s="302"/>
      <c r="K143" s="23" t="s">
        <v>57</v>
      </c>
      <c r="L143" s="228">
        <v>361002.49999999994</v>
      </c>
      <c r="M143" s="24"/>
      <c r="N143" s="25"/>
      <c r="O143" s="26"/>
    </row>
    <row r="144" spans="1:15" ht="71.099999999999994" customHeight="1" outlineLevel="1" x14ac:dyDescent="0.3">
      <c r="A144" s="20" t="s">
        <v>399</v>
      </c>
      <c r="B144" s="21" t="s">
        <v>500</v>
      </c>
      <c r="C144" s="21" t="s">
        <v>293</v>
      </c>
      <c r="D144" s="21"/>
      <c r="E144" s="22">
        <v>8310</v>
      </c>
      <c r="F144" s="317">
        <v>629.83000000000004</v>
      </c>
      <c r="G144" s="317"/>
      <c r="H144" s="22">
        <v>3430</v>
      </c>
      <c r="I144" s="302" t="s">
        <v>56</v>
      </c>
      <c r="J144" s="302"/>
      <c r="K144" s="23" t="s">
        <v>57</v>
      </c>
      <c r="L144" s="228">
        <v>361632.32999999996</v>
      </c>
      <c r="M144" s="24"/>
      <c r="N144" s="25"/>
      <c r="O144" s="26"/>
    </row>
    <row r="145" spans="1:15" ht="71.099999999999994" customHeight="1" outlineLevel="1" x14ac:dyDescent="0.3">
      <c r="A145" s="20" t="s">
        <v>399</v>
      </c>
      <c r="B145" s="21" t="s">
        <v>500</v>
      </c>
      <c r="C145" s="21" t="s">
        <v>293</v>
      </c>
      <c r="D145" s="21"/>
      <c r="E145" s="22">
        <v>8310</v>
      </c>
      <c r="F145" s="317">
        <v>946.89</v>
      </c>
      <c r="G145" s="317"/>
      <c r="H145" s="22">
        <v>3430</v>
      </c>
      <c r="I145" s="302" t="s">
        <v>56</v>
      </c>
      <c r="J145" s="302"/>
      <c r="K145" s="23" t="s">
        <v>57</v>
      </c>
      <c r="L145" s="228">
        <v>362579.22</v>
      </c>
      <c r="M145" s="24"/>
      <c r="N145" s="25"/>
      <c r="O145" s="26"/>
    </row>
    <row r="146" spans="1:15" ht="71.099999999999994" customHeight="1" outlineLevel="1" x14ac:dyDescent="0.3">
      <c r="A146" s="20" t="s">
        <v>399</v>
      </c>
      <c r="B146" s="21" t="s">
        <v>500</v>
      </c>
      <c r="C146" s="21" t="s">
        <v>293</v>
      </c>
      <c r="D146" s="21"/>
      <c r="E146" s="22">
        <v>8310</v>
      </c>
      <c r="F146" s="317">
        <v>689.29</v>
      </c>
      <c r="G146" s="317"/>
      <c r="H146" s="22">
        <v>3430</v>
      </c>
      <c r="I146" s="302" t="s">
        <v>56</v>
      </c>
      <c r="J146" s="302"/>
      <c r="K146" s="23" t="s">
        <v>57</v>
      </c>
      <c r="L146" s="228">
        <v>363268.50999999995</v>
      </c>
      <c r="M146" s="24"/>
      <c r="N146" s="25"/>
      <c r="O146" s="26"/>
    </row>
    <row r="147" spans="1:15" ht="71.099999999999994" customHeight="1" outlineLevel="1" x14ac:dyDescent="0.3">
      <c r="A147" s="20" t="s">
        <v>399</v>
      </c>
      <c r="B147" s="21" t="s">
        <v>500</v>
      </c>
      <c r="C147" s="21" t="s">
        <v>293</v>
      </c>
      <c r="D147" s="21"/>
      <c r="E147" s="22">
        <v>8310</v>
      </c>
      <c r="F147" s="317">
        <v>310.18</v>
      </c>
      <c r="G147" s="317"/>
      <c r="H147" s="22">
        <v>3430</v>
      </c>
      <c r="I147" s="302" t="s">
        <v>56</v>
      </c>
      <c r="J147" s="302"/>
      <c r="K147" s="23" t="s">
        <v>57</v>
      </c>
      <c r="L147" s="228">
        <v>363578.68999999994</v>
      </c>
      <c r="M147" s="24"/>
      <c r="N147" s="25"/>
      <c r="O147" s="26"/>
    </row>
    <row r="148" spans="1:15" ht="71.099999999999994" customHeight="1" outlineLevel="1" x14ac:dyDescent="0.3">
      <c r="A148" s="20" t="s">
        <v>399</v>
      </c>
      <c r="B148" s="21" t="s">
        <v>500</v>
      </c>
      <c r="C148" s="21" t="s">
        <v>293</v>
      </c>
      <c r="D148" s="21"/>
      <c r="E148" s="22">
        <v>8310</v>
      </c>
      <c r="F148" s="301">
        <v>1553.98</v>
      </c>
      <c r="G148" s="301"/>
      <c r="H148" s="22">
        <v>3430</v>
      </c>
      <c r="I148" s="302" t="s">
        <v>56</v>
      </c>
      <c r="J148" s="302"/>
      <c r="K148" s="23" t="s">
        <v>57</v>
      </c>
      <c r="L148" s="228">
        <v>365132.66999999993</v>
      </c>
      <c r="M148" s="24"/>
      <c r="N148" s="25"/>
      <c r="O148" s="26"/>
    </row>
    <row r="149" spans="1:15" ht="71.099999999999994" customHeight="1" outlineLevel="1" x14ac:dyDescent="0.3">
      <c r="A149" s="20" t="s">
        <v>399</v>
      </c>
      <c r="B149" s="21" t="s">
        <v>500</v>
      </c>
      <c r="C149" s="21" t="s">
        <v>293</v>
      </c>
      <c r="D149" s="21"/>
      <c r="E149" s="22">
        <v>8310</v>
      </c>
      <c r="F149" s="317">
        <v>454.98</v>
      </c>
      <c r="G149" s="317"/>
      <c r="H149" s="22">
        <v>3430</v>
      </c>
      <c r="I149" s="302" t="s">
        <v>56</v>
      </c>
      <c r="J149" s="302"/>
      <c r="K149" s="23" t="s">
        <v>57</v>
      </c>
      <c r="L149" s="228">
        <v>365587.64999999991</v>
      </c>
      <c r="M149" s="24"/>
      <c r="N149" s="25"/>
      <c r="O149" s="26"/>
    </row>
    <row r="150" spans="1:15" ht="71.099999999999994" customHeight="1" outlineLevel="1" x14ac:dyDescent="0.3">
      <c r="A150" s="20" t="s">
        <v>399</v>
      </c>
      <c r="B150" s="21" t="s">
        <v>500</v>
      </c>
      <c r="C150" s="21" t="s">
        <v>293</v>
      </c>
      <c r="D150" s="21"/>
      <c r="E150" s="22">
        <v>8310</v>
      </c>
      <c r="F150" s="301">
        <v>1373.61</v>
      </c>
      <c r="G150" s="301"/>
      <c r="H150" s="22">
        <v>3430</v>
      </c>
      <c r="I150" s="302" t="s">
        <v>56</v>
      </c>
      <c r="J150" s="302"/>
      <c r="K150" s="23" t="s">
        <v>57</v>
      </c>
      <c r="L150" s="228">
        <v>366961.25999999989</v>
      </c>
      <c r="M150" s="24"/>
      <c r="N150" s="25"/>
      <c r="O150" s="26"/>
    </row>
    <row r="151" spans="1:15" ht="71.099999999999994" customHeight="1" outlineLevel="1" x14ac:dyDescent="0.3">
      <c r="A151" s="20" t="s">
        <v>399</v>
      </c>
      <c r="B151" s="21" t="s">
        <v>501</v>
      </c>
      <c r="C151" s="21" t="s">
        <v>293</v>
      </c>
      <c r="D151" s="21"/>
      <c r="E151" s="22">
        <v>8310</v>
      </c>
      <c r="F151" s="301">
        <v>4537.25</v>
      </c>
      <c r="G151" s="301"/>
      <c r="H151" s="22">
        <v>3211</v>
      </c>
      <c r="I151" s="302" t="s">
        <v>56</v>
      </c>
      <c r="J151" s="302"/>
      <c r="K151" s="23" t="s">
        <v>57</v>
      </c>
      <c r="L151" s="228">
        <v>371498.50999999989</v>
      </c>
      <c r="M151" s="24"/>
      <c r="N151" s="25"/>
      <c r="O151" s="26"/>
    </row>
    <row r="152" spans="1:15" ht="71.099999999999994" customHeight="1" outlineLevel="1" x14ac:dyDescent="0.3">
      <c r="A152" s="20" t="s">
        <v>414</v>
      </c>
      <c r="B152" s="21" t="s">
        <v>504</v>
      </c>
      <c r="C152" s="21" t="s">
        <v>293</v>
      </c>
      <c r="D152" s="21"/>
      <c r="E152" s="22">
        <v>8310</v>
      </c>
      <c r="F152" s="317">
        <v>751.11</v>
      </c>
      <c r="G152" s="317"/>
      <c r="H152" s="22">
        <v>3211</v>
      </c>
      <c r="I152" s="302" t="s">
        <v>56</v>
      </c>
      <c r="J152" s="302"/>
      <c r="K152" s="23" t="s">
        <v>57</v>
      </c>
      <c r="L152" s="228">
        <v>372249.61999999988</v>
      </c>
      <c r="M152" s="24"/>
      <c r="N152" s="25"/>
      <c r="O152" s="26"/>
    </row>
    <row r="153" spans="1:15" ht="71.099999999999994" customHeight="1" outlineLevel="1" x14ac:dyDescent="0.3">
      <c r="A153" s="20" t="s">
        <v>414</v>
      </c>
      <c r="B153" s="21" t="s">
        <v>504</v>
      </c>
      <c r="C153" s="21" t="s">
        <v>293</v>
      </c>
      <c r="D153" s="21"/>
      <c r="E153" s="22">
        <v>8310</v>
      </c>
      <c r="F153" s="301">
        <v>4579.05</v>
      </c>
      <c r="G153" s="301"/>
      <c r="H153" s="22">
        <v>3211</v>
      </c>
      <c r="I153" s="302" t="s">
        <v>56</v>
      </c>
      <c r="J153" s="302"/>
      <c r="K153" s="23" t="s">
        <v>57</v>
      </c>
      <c r="L153" s="228">
        <v>376828.66999999987</v>
      </c>
      <c r="M153" s="24"/>
      <c r="N153" s="25"/>
      <c r="O153" s="26"/>
    </row>
    <row r="154" spans="1:15" ht="71.099999999999994" customHeight="1" outlineLevel="1" x14ac:dyDescent="0.3">
      <c r="A154" s="20" t="s">
        <v>414</v>
      </c>
      <c r="B154" s="21" t="s">
        <v>504</v>
      </c>
      <c r="C154" s="21" t="s">
        <v>293</v>
      </c>
      <c r="D154" s="21"/>
      <c r="E154" s="22">
        <v>8310</v>
      </c>
      <c r="F154" s="301">
        <v>3560.25</v>
      </c>
      <c r="G154" s="301"/>
      <c r="H154" s="22">
        <v>3211</v>
      </c>
      <c r="I154" s="302" t="s">
        <v>56</v>
      </c>
      <c r="J154" s="302"/>
      <c r="K154" s="23" t="s">
        <v>57</v>
      </c>
      <c r="L154" s="228">
        <v>380388.91999999987</v>
      </c>
      <c r="M154" s="24"/>
      <c r="N154" s="25"/>
      <c r="O154" s="26"/>
    </row>
    <row r="155" spans="1:15" ht="71.099999999999994" customHeight="1" outlineLevel="1" x14ac:dyDescent="0.3">
      <c r="A155" s="20" t="s">
        <v>414</v>
      </c>
      <c r="B155" s="21" t="s">
        <v>504</v>
      </c>
      <c r="C155" s="21" t="s">
        <v>293</v>
      </c>
      <c r="D155" s="21"/>
      <c r="E155" s="22">
        <v>8310</v>
      </c>
      <c r="F155" s="301">
        <v>14442.01</v>
      </c>
      <c r="G155" s="301"/>
      <c r="H155" s="22">
        <v>3211</v>
      </c>
      <c r="I155" s="302" t="s">
        <v>56</v>
      </c>
      <c r="J155" s="302"/>
      <c r="K155" s="23" t="s">
        <v>57</v>
      </c>
      <c r="L155" s="228">
        <v>394830.92999999988</v>
      </c>
      <c r="M155" s="24"/>
      <c r="N155" s="25"/>
      <c r="O155" s="26"/>
    </row>
    <row r="156" spans="1:15" ht="71.099999999999994" customHeight="1" outlineLevel="1" x14ac:dyDescent="0.3">
      <c r="A156" s="20" t="s">
        <v>414</v>
      </c>
      <c r="B156" s="21" t="s">
        <v>504</v>
      </c>
      <c r="C156" s="21" t="s">
        <v>293</v>
      </c>
      <c r="D156" s="21"/>
      <c r="E156" s="22">
        <v>8310</v>
      </c>
      <c r="F156" s="317">
        <v>257.99</v>
      </c>
      <c r="G156" s="317"/>
      <c r="H156" s="22">
        <v>3211</v>
      </c>
      <c r="I156" s="302" t="s">
        <v>56</v>
      </c>
      <c r="J156" s="302"/>
      <c r="K156" s="23" t="s">
        <v>57</v>
      </c>
      <c r="L156" s="228">
        <v>395088.91999999987</v>
      </c>
      <c r="M156" s="24"/>
      <c r="N156" s="25"/>
      <c r="O156" s="26"/>
    </row>
    <row r="157" spans="1:15" ht="71.099999999999994" customHeight="1" outlineLevel="1" x14ac:dyDescent="0.3">
      <c r="A157" s="20" t="s">
        <v>414</v>
      </c>
      <c r="B157" s="21" t="s">
        <v>504</v>
      </c>
      <c r="C157" s="21" t="s">
        <v>293</v>
      </c>
      <c r="D157" s="21"/>
      <c r="E157" s="22">
        <v>8310</v>
      </c>
      <c r="F157" s="317">
        <v>618.5</v>
      </c>
      <c r="G157" s="317"/>
      <c r="H157" s="22">
        <v>3211</v>
      </c>
      <c r="I157" s="302" t="s">
        <v>56</v>
      </c>
      <c r="J157" s="302"/>
      <c r="K157" s="23" t="s">
        <v>57</v>
      </c>
      <c r="L157" s="228">
        <v>395707.41999999987</v>
      </c>
      <c r="M157" s="24"/>
      <c r="N157" s="25"/>
      <c r="O157" s="26"/>
    </row>
    <row r="158" spans="1:15" ht="71.099999999999994" customHeight="1" outlineLevel="1" x14ac:dyDescent="0.3">
      <c r="A158" s="20" t="s">
        <v>414</v>
      </c>
      <c r="B158" s="21" t="s">
        <v>504</v>
      </c>
      <c r="C158" s="21" t="s">
        <v>293</v>
      </c>
      <c r="D158" s="21"/>
      <c r="E158" s="22">
        <v>8310</v>
      </c>
      <c r="F158" s="301">
        <v>10772.12</v>
      </c>
      <c r="G158" s="301"/>
      <c r="H158" s="22">
        <v>3211</v>
      </c>
      <c r="I158" s="302" t="s">
        <v>56</v>
      </c>
      <c r="J158" s="302"/>
      <c r="K158" s="23" t="s">
        <v>57</v>
      </c>
      <c r="L158" s="228">
        <v>406479.53999999986</v>
      </c>
      <c r="M158" s="24"/>
      <c r="N158" s="25"/>
      <c r="O158" s="26"/>
    </row>
    <row r="159" spans="1:15" ht="12" customHeight="1" x14ac:dyDescent="0.3">
      <c r="A159" s="308" t="s">
        <v>58</v>
      </c>
      <c r="B159" s="308"/>
      <c r="C159" s="308"/>
      <c r="D159" s="308"/>
      <c r="E159" s="309">
        <v>406479.54</v>
      </c>
      <c r="F159" s="309"/>
      <c r="G159" s="309"/>
      <c r="H159" s="310">
        <v>0</v>
      </c>
      <c r="I159" s="310"/>
      <c r="J159" s="310"/>
      <c r="K159" s="16" t="s">
        <v>57</v>
      </c>
      <c r="L159" s="232">
        <v>406479.53999999986</v>
      </c>
      <c r="M159" s="18"/>
      <c r="N159" s="19">
        <v>0</v>
      </c>
      <c r="O159" s="26"/>
    </row>
    <row r="160" spans="1:15" ht="11.4" customHeight="1" x14ac:dyDescent="0.3"/>
  </sheetData>
  <mergeCells count="317">
    <mergeCell ref="F155:G155"/>
    <mergeCell ref="I155:J155"/>
    <mergeCell ref="F156:G156"/>
    <mergeCell ref="I156:J156"/>
    <mergeCell ref="F157:G157"/>
    <mergeCell ref="I157:J157"/>
    <mergeCell ref="F158:G158"/>
    <mergeCell ref="I158:J158"/>
    <mergeCell ref="A159:D159"/>
    <mergeCell ref="E159:G159"/>
    <mergeCell ref="H159:J159"/>
    <mergeCell ref="F150:G150"/>
    <mergeCell ref="I150:J150"/>
    <mergeCell ref="F151:G151"/>
    <mergeCell ref="I151:J151"/>
    <mergeCell ref="F152:G152"/>
    <mergeCell ref="I152:J152"/>
    <mergeCell ref="F153:G153"/>
    <mergeCell ref="I153:J153"/>
    <mergeCell ref="F154:G154"/>
    <mergeCell ref="I154:J154"/>
    <mergeCell ref="F145:G145"/>
    <mergeCell ref="I145:J145"/>
    <mergeCell ref="F146:G146"/>
    <mergeCell ref="I146:J146"/>
    <mergeCell ref="F147:G147"/>
    <mergeCell ref="I147:J147"/>
    <mergeCell ref="F148:G148"/>
    <mergeCell ref="I148:J148"/>
    <mergeCell ref="F149:G149"/>
    <mergeCell ref="I149:J149"/>
    <mergeCell ref="F140:G140"/>
    <mergeCell ref="I140:J140"/>
    <mergeCell ref="F141:G141"/>
    <mergeCell ref="I141:J141"/>
    <mergeCell ref="F142:G142"/>
    <mergeCell ref="I142:J142"/>
    <mergeCell ref="F143:G143"/>
    <mergeCell ref="I143:J143"/>
    <mergeCell ref="F144:G144"/>
    <mergeCell ref="I144:J144"/>
    <mergeCell ref="F135:G135"/>
    <mergeCell ref="I135:J135"/>
    <mergeCell ref="F136:G136"/>
    <mergeCell ref="I136:J136"/>
    <mergeCell ref="F137:G137"/>
    <mergeCell ref="I137:J137"/>
    <mergeCell ref="F138:G138"/>
    <mergeCell ref="I138:J138"/>
    <mergeCell ref="F139:G139"/>
    <mergeCell ref="I139:J139"/>
    <mergeCell ref="F130:G130"/>
    <mergeCell ref="I130:J130"/>
    <mergeCell ref="F131:G131"/>
    <mergeCell ref="I131:J131"/>
    <mergeCell ref="F132:G132"/>
    <mergeCell ref="I132:J132"/>
    <mergeCell ref="F133:G133"/>
    <mergeCell ref="I133:J133"/>
    <mergeCell ref="F134:G134"/>
    <mergeCell ref="I134:J134"/>
    <mergeCell ref="F125:G125"/>
    <mergeCell ref="I125:J125"/>
    <mergeCell ref="F126:G126"/>
    <mergeCell ref="I126:J126"/>
    <mergeCell ref="F127:G127"/>
    <mergeCell ref="I127:J127"/>
    <mergeCell ref="F128:G128"/>
    <mergeCell ref="I128:J128"/>
    <mergeCell ref="F129:G129"/>
    <mergeCell ref="I129:J129"/>
    <mergeCell ref="F120:G120"/>
    <mergeCell ref="I120:J120"/>
    <mergeCell ref="F121:G121"/>
    <mergeCell ref="I121:J121"/>
    <mergeCell ref="F122:G122"/>
    <mergeCell ref="I122:J122"/>
    <mergeCell ref="F123:G123"/>
    <mergeCell ref="I123:J123"/>
    <mergeCell ref="F124:G124"/>
    <mergeCell ref="I124:J124"/>
    <mergeCell ref="F115:G115"/>
    <mergeCell ref="I115:J115"/>
    <mergeCell ref="F116:G116"/>
    <mergeCell ref="I116:J116"/>
    <mergeCell ref="F117:G117"/>
    <mergeCell ref="I117:J117"/>
    <mergeCell ref="F118:G118"/>
    <mergeCell ref="I118:J118"/>
    <mergeCell ref="F119:G119"/>
    <mergeCell ref="I119:J119"/>
    <mergeCell ref="F110:G110"/>
    <mergeCell ref="I110:J110"/>
    <mergeCell ref="F111:G111"/>
    <mergeCell ref="I111:J111"/>
    <mergeCell ref="F112:G112"/>
    <mergeCell ref="I112:J112"/>
    <mergeCell ref="F113:G113"/>
    <mergeCell ref="I113:J113"/>
    <mergeCell ref="F114:G114"/>
    <mergeCell ref="I114:J114"/>
    <mergeCell ref="F105:G105"/>
    <mergeCell ref="I105:J105"/>
    <mergeCell ref="F106:G106"/>
    <mergeCell ref="I106:J106"/>
    <mergeCell ref="F107:G107"/>
    <mergeCell ref="I107:J107"/>
    <mergeCell ref="F108:G108"/>
    <mergeCell ref="I108:J108"/>
    <mergeCell ref="F109:G109"/>
    <mergeCell ref="I109:J109"/>
    <mergeCell ref="F100:G100"/>
    <mergeCell ref="I100:J100"/>
    <mergeCell ref="F101:G101"/>
    <mergeCell ref="I101:J101"/>
    <mergeCell ref="F102:G102"/>
    <mergeCell ref="I102:J102"/>
    <mergeCell ref="F103:G103"/>
    <mergeCell ref="I103:J103"/>
    <mergeCell ref="F104:G104"/>
    <mergeCell ref="I104:J104"/>
    <mergeCell ref="F95:G95"/>
    <mergeCell ref="I95:J95"/>
    <mergeCell ref="F96:G96"/>
    <mergeCell ref="I96:J96"/>
    <mergeCell ref="F97:G97"/>
    <mergeCell ref="I97:J97"/>
    <mergeCell ref="F98:G98"/>
    <mergeCell ref="I98:J98"/>
    <mergeCell ref="F99:G99"/>
    <mergeCell ref="I99:J99"/>
    <mergeCell ref="F90:G90"/>
    <mergeCell ref="I90:J90"/>
    <mergeCell ref="F91:G91"/>
    <mergeCell ref="I91:J91"/>
    <mergeCell ref="F92:G92"/>
    <mergeCell ref="I92:J92"/>
    <mergeCell ref="F93:G93"/>
    <mergeCell ref="I93:J93"/>
    <mergeCell ref="F94:G94"/>
    <mergeCell ref="I94:J94"/>
    <mergeCell ref="F85:G85"/>
    <mergeCell ref="I85:J85"/>
    <mergeCell ref="F86:G86"/>
    <mergeCell ref="I86:J86"/>
    <mergeCell ref="F87:G87"/>
    <mergeCell ref="I87:J87"/>
    <mergeCell ref="F88:G88"/>
    <mergeCell ref="I88:J88"/>
    <mergeCell ref="F89:G89"/>
    <mergeCell ref="I89:J89"/>
    <mergeCell ref="F80:G80"/>
    <mergeCell ref="I80:J80"/>
    <mergeCell ref="F81:G81"/>
    <mergeCell ref="I81:J81"/>
    <mergeCell ref="F82:G82"/>
    <mergeCell ref="I82:J82"/>
    <mergeCell ref="F83:G83"/>
    <mergeCell ref="I83:J83"/>
    <mergeCell ref="F84:G84"/>
    <mergeCell ref="I84:J84"/>
    <mergeCell ref="K5:L6"/>
    <mergeCell ref="M5:N6"/>
    <mergeCell ref="F6:G6"/>
    <mergeCell ref="I6:J6"/>
    <mergeCell ref="A7:D7"/>
    <mergeCell ref="E7:J7"/>
    <mergeCell ref="A5:A6"/>
    <mergeCell ref="B5:B6"/>
    <mergeCell ref="C5:C6"/>
    <mergeCell ref="D5:D6"/>
    <mergeCell ref="E5:G5"/>
    <mergeCell ref="H5:J5"/>
    <mergeCell ref="F11:G11"/>
    <mergeCell ref="I11:J11"/>
    <mergeCell ref="F12:G12"/>
    <mergeCell ref="I12:J12"/>
    <mergeCell ref="F13:G13"/>
    <mergeCell ref="I13:J13"/>
    <mergeCell ref="F8:G8"/>
    <mergeCell ref="I8:J8"/>
    <mergeCell ref="F9:G9"/>
    <mergeCell ref="I9:J9"/>
    <mergeCell ref="F10:G10"/>
    <mergeCell ref="I10:J10"/>
    <mergeCell ref="F17:G17"/>
    <mergeCell ref="I17:J17"/>
    <mergeCell ref="F18:G18"/>
    <mergeCell ref="I18:J18"/>
    <mergeCell ref="F19:G19"/>
    <mergeCell ref="I19:J19"/>
    <mergeCell ref="F14:G14"/>
    <mergeCell ref="I14:J14"/>
    <mergeCell ref="F15:G15"/>
    <mergeCell ref="I15:J15"/>
    <mergeCell ref="F16:G16"/>
    <mergeCell ref="I16:J16"/>
    <mergeCell ref="F23:G23"/>
    <mergeCell ref="I23:J23"/>
    <mergeCell ref="F24:G24"/>
    <mergeCell ref="I24:J24"/>
    <mergeCell ref="F25:G25"/>
    <mergeCell ref="I25:J25"/>
    <mergeCell ref="F20:G20"/>
    <mergeCell ref="I20:J20"/>
    <mergeCell ref="F21:G21"/>
    <mergeCell ref="I21:J21"/>
    <mergeCell ref="F22:G22"/>
    <mergeCell ref="I22:J22"/>
    <mergeCell ref="F29:G29"/>
    <mergeCell ref="I29:J29"/>
    <mergeCell ref="F30:G30"/>
    <mergeCell ref="I30:J30"/>
    <mergeCell ref="F31:G31"/>
    <mergeCell ref="I31:J31"/>
    <mergeCell ref="F26:G26"/>
    <mergeCell ref="I26:J26"/>
    <mergeCell ref="F27:G27"/>
    <mergeCell ref="I27:J27"/>
    <mergeCell ref="F28:G28"/>
    <mergeCell ref="I28:J28"/>
    <mergeCell ref="F35:G35"/>
    <mergeCell ref="I35:J35"/>
    <mergeCell ref="F36:G36"/>
    <mergeCell ref="I36:J36"/>
    <mergeCell ref="F37:G37"/>
    <mergeCell ref="I37:J37"/>
    <mergeCell ref="F32:G32"/>
    <mergeCell ref="I32:J32"/>
    <mergeCell ref="F33:G33"/>
    <mergeCell ref="I33:J33"/>
    <mergeCell ref="F34:G34"/>
    <mergeCell ref="I34:J34"/>
    <mergeCell ref="F41:G41"/>
    <mergeCell ref="I41:J41"/>
    <mergeCell ref="F42:G42"/>
    <mergeCell ref="I42:J42"/>
    <mergeCell ref="F43:G43"/>
    <mergeCell ref="I43:J43"/>
    <mergeCell ref="F38:G38"/>
    <mergeCell ref="I38:J38"/>
    <mergeCell ref="F39:G39"/>
    <mergeCell ref="I39:J39"/>
    <mergeCell ref="F40:G40"/>
    <mergeCell ref="I40:J40"/>
    <mergeCell ref="F47:G47"/>
    <mergeCell ref="I47:J47"/>
    <mergeCell ref="F48:G48"/>
    <mergeCell ref="I48:J48"/>
    <mergeCell ref="F49:G49"/>
    <mergeCell ref="I49:J49"/>
    <mergeCell ref="F44:G44"/>
    <mergeCell ref="I44:J44"/>
    <mergeCell ref="F45:G45"/>
    <mergeCell ref="I45:J45"/>
    <mergeCell ref="F46:G46"/>
    <mergeCell ref="I46:J46"/>
    <mergeCell ref="F53:G53"/>
    <mergeCell ref="I53:J53"/>
    <mergeCell ref="F54:G54"/>
    <mergeCell ref="I54:J54"/>
    <mergeCell ref="F55:G55"/>
    <mergeCell ref="I55:J55"/>
    <mergeCell ref="F50:G50"/>
    <mergeCell ref="I50:J50"/>
    <mergeCell ref="F51:G51"/>
    <mergeCell ref="I51:J51"/>
    <mergeCell ref="F52:G52"/>
    <mergeCell ref="I52:J52"/>
    <mergeCell ref="F59:G59"/>
    <mergeCell ref="I59:J59"/>
    <mergeCell ref="F60:G60"/>
    <mergeCell ref="I60:J60"/>
    <mergeCell ref="F61:G61"/>
    <mergeCell ref="I61:J61"/>
    <mergeCell ref="F56:G56"/>
    <mergeCell ref="I56:J56"/>
    <mergeCell ref="F57:G57"/>
    <mergeCell ref="I57:J57"/>
    <mergeCell ref="F58:G58"/>
    <mergeCell ref="I58:J58"/>
    <mergeCell ref="F65:G65"/>
    <mergeCell ref="I65:J65"/>
    <mergeCell ref="F66:G66"/>
    <mergeCell ref="I66:J66"/>
    <mergeCell ref="F67:G67"/>
    <mergeCell ref="I67:J67"/>
    <mergeCell ref="F62:G62"/>
    <mergeCell ref="I62:J62"/>
    <mergeCell ref="F63:G63"/>
    <mergeCell ref="I63:J63"/>
    <mergeCell ref="F64:G64"/>
    <mergeCell ref="I64:J64"/>
    <mergeCell ref="F71:G71"/>
    <mergeCell ref="I71:J71"/>
    <mergeCell ref="F72:G72"/>
    <mergeCell ref="I72:J72"/>
    <mergeCell ref="F73:G73"/>
    <mergeCell ref="I73:J73"/>
    <mergeCell ref="F68:G68"/>
    <mergeCell ref="I68:J68"/>
    <mergeCell ref="F69:G69"/>
    <mergeCell ref="I69:J69"/>
    <mergeCell ref="F70:G70"/>
    <mergeCell ref="I70:J70"/>
    <mergeCell ref="F79:G79"/>
    <mergeCell ref="I79:J79"/>
    <mergeCell ref="F77:G77"/>
    <mergeCell ref="I77:J77"/>
    <mergeCell ref="F78:G78"/>
    <mergeCell ref="I78:J78"/>
    <mergeCell ref="F74:G74"/>
    <mergeCell ref="I74:J74"/>
    <mergeCell ref="F75:G75"/>
    <mergeCell ref="I75:J75"/>
    <mergeCell ref="F76:G76"/>
    <mergeCell ref="I76:J7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96"/>
  <sheetViews>
    <sheetView workbookViewId="0">
      <selection activeCell="D21" activeCellId="1" sqref="B9:H9 D21"/>
    </sheetView>
  </sheetViews>
  <sheetFormatPr defaultColWidth="7.8984375" defaultRowHeight="15.6" outlineLevelRow="1" x14ac:dyDescent="0.3"/>
  <cols>
    <col min="1" max="1" width="8.69921875" style="14" customWidth="1"/>
    <col min="2" max="4" width="14.8984375" style="14" customWidth="1"/>
    <col min="5" max="5" width="6.09765625" style="14" customWidth="1"/>
    <col min="6" max="6" width="3.5" style="14" customWidth="1"/>
    <col min="7" max="7" width="10.5" style="14" customWidth="1"/>
    <col min="8" max="8" width="6.09765625" style="14" customWidth="1"/>
    <col min="9" max="9" width="3.5" style="14" customWidth="1"/>
    <col min="10" max="10" width="10.5" style="14" customWidth="1"/>
    <col min="11" max="11" width="2.59765625" style="14" customWidth="1"/>
    <col min="12" max="12" width="12.19921875" style="14" customWidth="1"/>
    <col min="13" max="13" width="2.59765625" style="14" customWidth="1"/>
    <col min="14" max="14" width="12.19921875" style="14" customWidth="1"/>
  </cols>
  <sheetData>
    <row r="1" spans="1:15" ht="12.9" customHeight="1" x14ac:dyDescent="0.3">
      <c r="A1" s="13" t="s">
        <v>42</v>
      </c>
    </row>
    <row r="2" spans="1:15" ht="15.9" customHeight="1" x14ac:dyDescent="0.3">
      <c r="A2" s="15" t="s">
        <v>334</v>
      </c>
    </row>
    <row r="3" spans="1:15" ht="11.1" customHeight="1" x14ac:dyDescent="0.3">
      <c r="A3" s="14" t="s">
        <v>43</v>
      </c>
      <c r="B3" s="14" t="s">
        <v>44</v>
      </c>
    </row>
    <row r="4" spans="1:15" ht="11.1" customHeight="1" x14ac:dyDescent="0.3">
      <c r="A4" s="14" t="s">
        <v>45</v>
      </c>
      <c r="B4" s="14" t="s">
        <v>299</v>
      </c>
    </row>
    <row r="5" spans="1:15" ht="12.9" customHeight="1" x14ac:dyDescent="0.3">
      <c r="A5" s="312" t="s">
        <v>46</v>
      </c>
      <c r="B5" s="303" t="s">
        <v>47</v>
      </c>
      <c r="C5" s="303" t="s">
        <v>48</v>
      </c>
      <c r="D5" s="314" t="s">
        <v>49</v>
      </c>
      <c r="E5" s="303" t="s">
        <v>50</v>
      </c>
      <c r="F5" s="303"/>
      <c r="G5" s="303"/>
      <c r="H5" s="316" t="s">
        <v>51</v>
      </c>
      <c r="I5" s="316"/>
      <c r="J5" s="316"/>
      <c r="K5" s="303" t="s">
        <v>52</v>
      </c>
      <c r="L5" s="303"/>
      <c r="M5" s="303" t="s">
        <v>53</v>
      </c>
      <c r="N5" s="303"/>
    </row>
    <row r="6" spans="1:15" ht="12.9" customHeight="1" x14ac:dyDescent="0.3">
      <c r="A6" s="304"/>
      <c r="B6" s="313"/>
      <c r="C6" s="313"/>
      <c r="D6" s="315"/>
      <c r="E6" s="230" t="s">
        <v>54</v>
      </c>
      <c r="F6" s="306"/>
      <c r="G6" s="306"/>
      <c r="H6" s="231" t="s">
        <v>54</v>
      </c>
      <c r="I6" s="307"/>
      <c r="J6" s="307"/>
      <c r="K6" s="304"/>
      <c r="L6" s="305"/>
      <c r="M6" s="304"/>
      <c r="N6" s="305"/>
    </row>
    <row r="7" spans="1:15" ht="12" customHeight="1" x14ac:dyDescent="0.3">
      <c r="A7" s="308" t="s">
        <v>55</v>
      </c>
      <c r="B7" s="308"/>
      <c r="C7" s="308"/>
      <c r="D7" s="308"/>
      <c r="E7" s="311"/>
      <c r="F7" s="311"/>
      <c r="G7" s="311"/>
      <c r="H7" s="311"/>
      <c r="I7" s="311"/>
      <c r="J7" s="311"/>
      <c r="K7" s="16"/>
      <c r="L7" s="17"/>
      <c r="M7" s="18"/>
      <c r="N7" s="19">
        <v>0</v>
      </c>
    </row>
    <row r="8" spans="1:15" ht="59.1" customHeight="1" outlineLevel="1" x14ac:dyDescent="0.3">
      <c r="A8" s="20" t="s">
        <v>336</v>
      </c>
      <c r="B8" s="21" t="s">
        <v>477</v>
      </c>
      <c r="C8" s="21" t="s">
        <v>300</v>
      </c>
      <c r="D8" s="21" t="s">
        <v>295</v>
      </c>
      <c r="E8" s="22">
        <v>8310</v>
      </c>
      <c r="F8" s="301">
        <v>4562.28</v>
      </c>
      <c r="G8" s="301"/>
      <c r="H8" s="22">
        <v>3213</v>
      </c>
      <c r="I8" s="302" t="s">
        <v>56</v>
      </c>
      <c r="J8" s="302"/>
      <c r="K8" s="23" t="s">
        <v>57</v>
      </c>
      <c r="L8" s="228">
        <v>4562.28</v>
      </c>
      <c r="M8" s="24"/>
      <c r="N8" s="25"/>
      <c r="O8" s="26"/>
    </row>
    <row r="9" spans="1:15" ht="59.1" customHeight="1" outlineLevel="1" x14ac:dyDescent="0.3">
      <c r="A9" s="20" t="s">
        <v>336</v>
      </c>
      <c r="B9" s="21" t="s">
        <v>477</v>
      </c>
      <c r="C9" s="21" t="s">
        <v>300</v>
      </c>
      <c r="D9" s="21" t="s">
        <v>298</v>
      </c>
      <c r="E9" s="22">
        <v>8310</v>
      </c>
      <c r="F9" s="301">
        <v>6660.52</v>
      </c>
      <c r="G9" s="301"/>
      <c r="H9" s="22">
        <v>3213</v>
      </c>
      <c r="I9" s="302" t="s">
        <v>56</v>
      </c>
      <c r="J9" s="302"/>
      <c r="K9" s="23" t="s">
        <v>57</v>
      </c>
      <c r="L9" s="228">
        <v>11222.8</v>
      </c>
      <c r="M9" s="24"/>
      <c r="N9" s="25"/>
      <c r="O9" s="26"/>
    </row>
    <row r="10" spans="1:15" ht="71.099999999999994" customHeight="1" outlineLevel="1" x14ac:dyDescent="0.3">
      <c r="A10" s="20" t="s">
        <v>336</v>
      </c>
      <c r="B10" s="21" t="s">
        <v>477</v>
      </c>
      <c r="C10" s="21" t="s">
        <v>300</v>
      </c>
      <c r="D10" s="21" t="s">
        <v>294</v>
      </c>
      <c r="E10" s="22">
        <v>8310</v>
      </c>
      <c r="F10" s="301">
        <v>1381.17</v>
      </c>
      <c r="G10" s="301"/>
      <c r="H10" s="22">
        <v>3213</v>
      </c>
      <c r="I10" s="302" t="s">
        <v>56</v>
      </c>
      <c r="J10" s="302"/>
      <c r="K10" s="23" t="s">
        <v>57</v>
      </c>
      <c r="L10" s="228">
        <v>12603.97</v>
      </c>
      <c r="M10" s="24"/>
      <c r="N10" s="25"/>
      <c r="O10" s="26"/>
    </row>
    <row r="11" spans="1:15" ht="71.099999999999994" customHeight="1" outlineLevel="1" x14ac:dyDescent="0.3">
      <c r="A11" s="20" t="s">
        <v>336</v>
      </c>
      <c r="B11" s="21" t="s">
        <v>477</v>
      </c>
      <c r="C11" s="21" t="s">
        <v>300</v>
      </c>
      <c r="D11" s="21" t="s">
        <v>297</v>
      </c>
      <c r="E11" s="22">
        <v>8310</v>
      </c>
      <c r="F11" s="301">
        <v>4702.72</v>
      </c>
      <c r="G11" s="301"/>
      <c r="H11" s="22">
        <v>3213</v>
      </c>
      <c r="I11" s="302" t="s">
        <v>56</v>
      </c>
      <c r="J11" s="302"/>
      <c r="K11" s="23" t="s">
        <v>57</v>
      </c>
      <c r="L11" s="228">
        <v>17306.689999999999</v>
      </c>
      <c r="M11" s="24"/>
      <c r="N11" s="25"/>
      <c r="O11" s="26"/>
    </row>
    <row r="12" spans="1:15" ht="59.1" customHeight="1" outlineLevel="1" x14ac:dyDescent="0.3">
      <c r="A12" s="20" t="s">
        <v>336</v>
      </c>
      <c r="B12" s="21" t="s">
        <v>477</v>
      </c>
      <c r="C12" s="21" t="s">
        <v>300</v>
      </c>
      <c r="D12" s="21" t="s">
        <v>296</v>
      </c>
      <c r="E12" s="22">
        <v>8310</v>
      </c>
      <c r="F12" s="301">
        <v>5288.37</v>
      </c>
      <c r="G12" s="301"/>
      <c r="H12" s="22">
        <v>3213</v>
      </c>
      <c r="I12" s="302" t="s">
        <v>56</v>
      </c>
      <c r="J12" s="302"/>
      <c r="K12" s="23" t="s">
        <v>57</v>
      </c>
      <c r="L12" s="228">
        <v>22595.059999999998</v>
      </c>
      <c r="M12" s="24"/>
      <c r="N12" s="25"/>
      <c r="O12" s="26"/>
    </row>
    <row r="13" spans="1:15" ht="59.1" customHeight="1" outlineLevel="1" x14ac:dyDescent="0.3">
      <c r="A13" s="20" t="s">
        <v>347</v>
      </c>
      <c r="B13" s="21" t="s">
        <v>479</v>
      </c>
      <c r="C13" s="21" t="s">
        <v>300</v>
      </c>
      <c r="D13" s="21" t="s">
        <v>295</v>
      </c>
      <c r="E13" s="22">
        <v>8310</v>
      </c>
      <c r="F13" s="301">
        <v>4618.2700000000004</v>
      </c>
      <c r="G13" s="301"/>
      <c r="H13" s="22">
        <v>3213</v>
      </c>
      <c r="I13" s="302" t="s">
        <v>56</v>
      </c>
      <c r="J13" s="302"/>
      <c r="K13" s="23" t="s">
        <v>57</v>
      </c>
      <c r="L13" s="228">
        <v>27213.329999999998</v>
      </c>
      <c r="M13" s="24"/>
      <c r="N13" s="25"/>
      <c r="O13" s="26"/>
    </row>
    <row r="14" spans="1:15" ht="71.099999999999994" customHeight="1" outlineLevel="1" x14ac:dyDescent="0.3">
      <c r="A14" s="20" t="s">
        <v>347</v>
      </c>
      <c r="B14" s="21" t="s">
        <v>479</v>
      </c>
      <c r="C14" s="21" t="s">
        <v>300</v>
      </c>
      <c r="D14" s="21" t="s">
        <v>294</v>
      </c>
      <c r="E14" s="22">
        <v>8310</v>
      </c>
      <c r="F14" s="301">
        <v>4618.04</v>
      </c>
      <c r="G14" s="301"/>
      <c r="H14" s="22">
        <v>3213</v>
      </c>
      <c r="I14" s="302" t="s">
        <v>56</v>
      </c>
      <c r="J14" s="302"/>
      <c r="K14" s="23" t="s">
        <v>57</v>
      </c>
      <c r="L14" s="228">
        <v>31831.37</v>
      </c>
      <c r="M14" s="24"/>
      <c r="N14" s="25"/>
      <c r="O14" s="26"/>
    </row>
    <row r="15" spans="1:15" ht="71.099999999999994" customHeight="1" outlineLevel="1" x14ac:dyDescent="0.3">
      <c r="A15" s="20" t="s">
        <v>347</v>
      </c>
      <c r="B15" s="21" t="s">
        <v>479</v>
      </c>
      <c r="C15" s="21" t="s">
        <v>300</v>
      </c>
      <c r="D15" s="21" t="s">
        <v>298</v>
      </c>
      <c r="E15" s="22">
        <v>8310</v>
      </c>
      <c r="F15" s="301">
        <v>4175.59</v>
      </c>
      <c r="G15" s="301"/>
      <c r="H15" s="22">
        <v>3213</v>
      </c>
      <c r="I15" s="302" t="s">
        <v>56</v>
      </c>
      <c r="J15" s="302"/>
      <c r="K15" s="23" t="s">
        <v>57</v>
      </c>
      <c r="L15" s="228">
        <v>36006.959999999999</v>
      </c>
      <c r="M15" s="24"/>
      <c r="N15" s="25"/>
      <c r="O15" s="26"/>
    </row>
    <row r="16" spans="1:15" ht="59.1" customHeight="1" outlineLevel="1" x14ac:dyDescent="0.3">
      <c r="A16" s="20" t="s">
        <v>347</v>
      </c>
      <c r="B16" s="21" t="s">
        <v>479</v>
      </c>
      <c r="C16" s="21" t="s">
        <v>300</v>
      </c>
      <c r="D16" s="21" t="s">
        <v>297</v>
      </c>
      <c r="E16" s="22">
        <v>8310</v>
      </c>
      <c r="F16" s="301">
        <v>6326.53</v>
      </c>
      <c r="G16" s="301"/>
      <c r="H16" s="22">
        <v>3213</v>
      </c>
      <c r="I16" s="302" t="s">
        <v>56</v>
      </c>
      <c r="J16" s="302"/>
      <c r="K16" s="23" t="s">
        <v>57</v>
      </c>
      <c r="L16" s="228">
        <v>42333.49</v>
      </c>
      <c r="M16" s="24"/>
      <c r="N16" s="25"/>
      <c r="O16" s="26"/>
    </row>
    <row r="17" spans="1:15" ht="59.1" customHeight="1" outlineLevel="1" x14ac:dyDescent="0.3">
      <c r="A17" s="20" t="s">
        <v>347</v>
      </c>
      <c r="B17" s="21" t="s">
        <v>479</v>
      </c>
      <c r="C17" s="21" t="s">
        <v>300</v>
      </c>
      <c r="D17" s="21" t="s">
        <v>296</v>
      </c>
      <c r="E17" s="22">
        <v>8310</v>
      </c>
      <c r="F17" s="301">
        <v>5414.37</v>
      </c>
      <c r="G17" s="301"/>
      <c r="H17" s="22">
        <v>3213</v>
      </c>
      <c r="I17" s="302" t="s">
        <v>56</v>
      </c>
      <c r="J17" s="302"/>
      <c r="K17" s="23" t="s">
        <v>57</v>
      </c>
      <c r="L17" s="228">
        <v>47747.86</v>
      </c>
      <c r="M17" s="24"/>
      <c r="N17" s="25"/>
      <c r="O17" s="26"/>
    </row>
    <row r="18" spans="1:15" ht="59.1" customHeight="1" outlineLevel="1" x14ac:dyDescent="0.3">
      <c r="A18" s="20" t="s">
        <v>356</v>
      </c>
      <c r="B18" s="21" t="s">
        <v>481</v>
      </c>
      <c r="C18" s="21" t="s">
        <v>300</v>
      </c>
      <c r="D18" s="21" t="s">
        <v>295</v>
      </c>
      <c r="E18" s="22">
        <v>8310</v>
      </c>
      <c r="F18" s="301">
        <v>4387.05</v>
      </c>
      <c r="G18" s="301"/>
      <c r="H18" s="22">
        <v>3213</v>
      </c>
      <c r="I18" s="302" t="s">
        <v>56</v>
      </c>
      <c r="J18" s="302"/>
      <c r="K18" s="23" t="s">
        <v>57</v>
      </c>
      <c r="L18" s="228">
        <v>52134.91</v>
      </c>
      <c r="M18" s="24"/>
      <c r="N18" s="25"/>
      <c r="O18" s="26"/>
    </row>
    <row r="19" spans="1:15" ht="71.099999999999994" customHeight="1" outlineLevel="1" x14ac:dyDescent="0.3">
      <c r="A19" s="20" t="s">
        <v>356</v>
      </c>
      <c r="B19" s="21" t="s">
        <v>481</v>
      </c>
      <c r="C19" s="21" t="s">
        <v>300</v>
      </c>
      <c r="D19" s="21" t="s">
        <v>294</v>
      </c>
      <c r="E19" s="22">
        <v>8310</v>
      </c>
      <c r="F19" s="301">
        <v>4386.54</v>
      </c>
      <c r="G19" s="301"/>
      <c r="H19" s="22">
        <v>3213</v>
      </c>
      <c r="I19" s="302" t="s">
        <v>56</v>
      </c>
      <c r="J19" s="302"/>
      <c r="K19" s="23" t="s">
        <v>57</v>
      </c>
      <c r="L19" s="228">
        <v>56521.450000000004</v>
      </c>
      <c r="M19" s="24"/>
      <c r="N19" s="25"/>
      <c r="O19" s="26"/>
    </row>
    <row r="20" spans="1:15" ht="59.1" customHeight="1" outlineLevel="1" x14ac:dyDescent="0.3">
      <c r="A20" s="20" t="s">
        <v>356</v>
      </c>
      <c r="B20" s="21" t="s">
        <v>481</v>
      </c>
      <c r="C20" s="21" t="s">
        <v>300</v>
      </c>
      <c r="D20" s="21" t="s">
        <v>296</v>
      </c>
      <c r="E20" s="22">
        <v>8310</v>
      </c>
      <c r="F20" s="301">
        <v>5117.42</v>
      </c>
      <c r="G20" s="301"/>
      <c r="H20" s="22">
        <v>3213</v>
      </c>
      <c r="I20" s="302" t="s">
        <v>56</v>
      </c>
      <c r="J20" s="302"/>
      <c r="K20" s="23" t="s">
        <v>57</v>
      </c>
      <c r="L20" s="228">
        <v>61638.87</v>
      </c>
      <c r="M20" s="24"/>
      <c r="N20" s="25"/>
      <c r="O20" s="26"/>
    </row>
    <row r="21" spans="1:15" ht="59.1" customHeight="1" outlineLevel="1" x14ac:dyDescent="0.3">
      <c r="A21" s="20" t="s">
        <v>356</v>
      </c>
      <c r="B21" s="21" t="s">
        <v>481</v>
      </c>
      <c r="C21" s="21" t="s">
        <v>300</v>
      </c>
      <c r="D21" s="21" t="s">
        <v>297</v>
      </c>
      <c r="E21" s="22">
        <v>8310</v>
      </c>
      <c r="F21" s="301">
        <v>7672.25</v>
      </c>
      <c r="G21" s="301"/>
      <c r="H21" s="22">
        <v>3213</v>
      </c>
      <c r="I21" s="302" t="s">
        <v>56</v>
      </c>
      <c r="J21" s="302"/>
      <c r="K21" s="23" t="s">
        <v>57</v>
      </c>
      <c r="L21" s="228">
        <v>69311.12</v>
      </c>
      <c r="M21" s="24"/>
      <c r="N21" s="25"/>
      <c r="O21" s="26"/>
    </row>
    <row r="22" spans="1:15" ht="59.1" customHeight="1" outlineLevel="1" x14ac:dyDescent="0.3">
      <c r="A22" s="20" t="s">
        <v>356</v>
      </c>
      <c r="B22" s="21" t="s">
        <v>481</v>
      </c>
      <c r="C22" s="21" t="s">
        <v>300</v>
      </c>
      <c r="D22" s="21" t="s">
        <v>298</v>
      </c>
      <c r="E22" s="22">
        <v>8310</v>
      </c>
      <c r="F22" s="301">
        <v>7192.99</v>
      </c>
      <c r="G22" s="301"/>
      <c r="H22" s="22">
        <v>3213</v>
      </c>
      <c r="I22" s="302" t="s">
        <v>56</v>
      </c>
      <c r="J22" s="302"/>
      <c r="K22" s="23" t="s">
        <v>57</v>
      </c>
      <c r="L22" s="228">
        <v>76504.11</v>
      </c>
      <c r="M22" s="24"/>
      <c r="N22" s="25"/>
      <c r="O22" s="26"/>
    </row>
    <row r="23" spans="1:15" ht="71.099999999999994" customHeight="1" outlineLevel="1" x14ac:dyDescent="0.3">
      <c r="A23" s="20" t="s">
        <v>369</v>
      </c>
      <c r="B23" s="21" t="s">
        <v>483</v>
      </c>
      <c r="C23" s="21" t="s">
        <v>300</v>
      </c>
      <c r="D23" s="21" t="s">
        <v>294</v>
      </c>
      <c r="E23" s="22">
        <v>8310</v>
      </c>
      <c r="F23" s="301">
        <v>5089.1099999999997</v>
      </c>
      <c r="G23" s="301"/>
      <c r="H23" s="22">
        <v>3213</v>
      </c>
      <c r="I23" s="302" t="s">
        <v>56</v>
      </c>
      <c r="J23" s="302"/>
      <c r="K23" s="23" t="s">
        <v>57</v>
      </c>
      <c r="L23" s="228">
        <v>81593.22</v>
      </c>
      <c r="M23" s="24"/>
      <c r="N23" s="25"/>
      <c r="O23" s="26"/>
    </row>
    <row r="24" spans="1:15" ht="59.1" customHeight="1" outlineLevel="1" x14ac:dyDescent="0.3">
      <c r="A24" s="20" t="s">
        <v>369</v>
      </c>
      <c r="B24" s="21" t="s">
        <v>483</v>
      </c>
      <c r="C24" s="21" t="s">
        <v>300</v>
      </c>
      <c r="D24" s="21" t="s">
        <v>298</v>
      </c>
      <c r="E24" s="22">
        <v>8310</v>
      </c>
      <c r="F24" s="301">
        <v>3470.84</v>
      </c>
      <c r="G24" s="301"/>
      <c r="H24" s="22">
        <v>3213</v>
      </c>
      <c r="I24" s="302" t="s">
        <v>56</v>
      </c>
      <c r="J24" s="302"/>
      <c r="K24" s="23" t="s">
        <v>57</v>
      </c>
      <c r="L24" s="228">
        <v>85064.06</v>
      </c>
      <c r="M24" s="24"/>
      <c r="N24" s="25"/>
      <c r="O24" s="26"/>
    </row>
    <row r="25" spans="1:15" ht="59.1" customHeight="1" outlineLevel="1" x14ac:dyDescent="0.3">
      <c r="A25" s="20" t="s">
        <v>369</v>
      </c>
      <c r="B25" s="21" t="s">
        <v>483</v>
      </c>
      <c r="C25" s="21" t="s">
        <v>300</v>
      </c>
      <c r="D25" s="21" t="s">
        <v>297</v>
      </c>
      <c r="E25" s="22">
        <v>8310</v>
      </c>
      <c r="F25" s="301">
        <v>6207.08</v>
      </c>
      <c r="G25" s="301"/>
      <c r="H25" s="22">
        <v>3213</v>
      </c>
      <c r="I25" s="302" t="s">
        <v>56</v>
      </c>
      <c r="J25" s="302"/>
      <c r="K25" s="23" t="s">
        <v>57</v>
      </c>
      <c r="L25" s="228">
        <v>91271.14</v>
      </c>
      <c r="M25" s="24"/>
      <c r="N25" s="25"/>
      <c r="O25" s="26"/>
    </row>
    <row r="26" spans="1:15" ht="59.1" customHeight="1" outlineLevel="1" x14ac:dyDescent="0.3">
      <c r="A26" s="20" t="s">
        <v>369</v>
      </c>
      <c r="B26" s="21" t="s">
        <v>483</v>
      </c>
      <c r="C26" s="21" t="s">
        <v>300</v>
      </c>
      <c r="D26" s="21" t="s">
        <v>296</v>
      </c>
      <c r="E26" s="22">
        <v>8310</v>
      </c>
      <c r="F26" s="301">
        <v>5853.94</v>
      </c>
      <c r="G26" s="301"/>
      <c r="H26" s="22">
        <v>3213</v>
      </c>
      <c r="I26" s="302" t="s">
        <v>56</v>
      </c>
      <c r="J26" s="302"/>
      <c r="K26" s="23" t="s">
        <v>57</v>
      </c>
      <c r="L26" s="228">
        <v>97125.08</v>
      </c>
      <c r="M26" s="24"/>
      <c r="N26" s="25"/>
      <c r="O26" s="26"/>
    </row>
    <row r="27" spans="1:15" ht="59.1" customHeight="1" outlineLevel="1" x14ac:dyDescent="0.3">
      <c r="A27" s="20" t="s">
        <v>369</v>
      </c>
      <c r="B27" s="21" t="s">
        <v>483</v>
      </c>
      <c r="C27" s="21" t="s">
        <v>300</v>
      </c>
      <c r="D27" s="21" t="s">
        <v>295</v>
      </c>
      <c r="E27" s="22">
        <v>8310</v>
      </c>
      <c r="F27" s="301">
        <v>5093.33</v>
      </c>
      <c r="G27" s="301"/>
      <c r="H27" s="22">
        <v>3213</v>
      </c>
      <c r="I27" s="302" t="s">
        <v>56</v>
      </c>
      <c r="J27" s="302"/>
      <c r="K27" s="23" t="s">
        <v>57</v>
      </c>
      <c r="L27" s="228">
        <v>102218.41</v>
      </c>
      <c r="M27" s="24"/>
      <c r="N27" s="25"/>
      <c r="O27" s="26"/>
    </row>
    <row r="28" spans="1:15" ht="71.099999999999994" customHeight="1" outlineLevel="1" x14ac:dyDescent="0.3">
      <c r="A28" s="20" t="s">
        <v>371</v>
      </c>
      <c r="B28" s="21" t="s">
        <v>485</v>
      </c>
      <c r="C28" s="21" t="s">
        <v>300</v>
      </c>
      <c r="D28" s="21" t="s">
        <v>294</v>
      </c>
      <c r="E28" s="22">
        <v>8310</v>
      </c>
      <c r="F28" s="301">
        <v>5169.1099999999997</v>
      </c>
      <c r="G28" s="301"/>
      <c r="H28" s="22">
        <v>3213</v>
      </c>
      <c r="I28" s="302" t="s">
        <v>56</v>
      </c>
      <c r="J28" s="302"/>
      <c r="K28" s="23" t="s">
        <v>57</v>
      </c>
      <c r="L28" s="228">
        <v>107387.52</v>
      </c>
      <c r="M28" s="24"/>
      <c r="N28" s="25"/>
      <c r="O28" s="26"/>
    </row>
    <row r="29" spans="1:15" ht="59.1" customHeight="1" outlineLevel="1" x14ac:dyDescent="0.3">
      <c r="A29" s="20" t="s">
        <v>371</v>
      </c>
      <c r="B29" s="21" t="s">
        <v>485</v>
      </c>
      <c r="C29" s="21" t="s">
        <v>300</v>
      </c>
      <c r="D29" s="21" t="s">
        <v>295</v>
      </c>
      <c r="E29" s="22">
        <v>8310</v>
      </c>
      <c r="F29" s="301">
        <v>3808.74</v>
      </c>
      <c r="G29" s="301"/>
      <c r="H29" s="22">
        <v>3213</v>
      </c>
      <c r="I29" s="302" t="s">
        <v>56</v>
      </c>
      <c r="J29" s="302"/>
      <c r="K29" s="23" t="s">
        <v>57</v>
      </c>
      <c r="L29" s="228">
        <v>111196.26000000001</v>
      </c>
      <c r="M29" s="24"/>
      <c r="N29" s="25"/>
      <c r="O29" s="26"/>
    </row>
    <row r="30" spans="1:15" ht="59.1" customHeight="1" outlineLevel="1" x14ac:dyDescent="0.3">
      <c r="A30" s="20" t="s">
        <v>371</v>
      </c>
      <c r="B30" s="21" t="s">
        <v>485</v>
      </c>
      <c r="C30" s="21" t="s">
        <v>300</v>
      </c>
      <c r="D30" s="21" t="s">
        <v>296</v>
      </c>
      <c r="E30" s="22">
        <v>8310</v>
      </c>
      <c r="F30" s="301">
        <v>4368.47</v>
      </c>
      <c r="G30" s="301"/>
      <c r="H30" s="22">
        <v>3213</v>
      </c>
      <c r="I30" s="302" t="s">
        <v>56</v>
      </c>
      <c r="J30" s="302"/>
      <c r="K30" s="23" t="s">
        <v>57</v>
      </c>
      <c r="L30" s="228">
        <v>115564.73000000001</v>
      </c>
      <c r="M30" s="24"/>
      <c r="N30" s="25"/>
      <c r="O30" s="26"/>
    </row>
    <row r="31" spans="1:15" ht="59.1" customHeight="1" outlineLevel="1" x14ac:dyDescent="0.3">
      <c r="A31" s="20" t="s">
        <v>371</v>
      </c>
      <c r="B31" s="21" t="s">
        <v>485</v>
      </c>
      <c r="C31" s="21" t="s">
        <v>300</v>
      </c>
      <c r="D31" s="21" t="s">
        <v>297</v>
      </c>
      <c r="E31" s="22">
        <v>8310</v>
      </c>
      <c r="F31" s="301">
        <v>3915.82</v>
      </c>
      <c r="G31" s="301"/>
      <c r="H31" s="22">
        <v>3213</v>
      </c>
      <c r="I31" s="302" t="s">
        <v>56</v>
      </c>
      <c r="J31" s="302"/>
      <c r="K31" s="23" t="s">
        <v>57</v>
      </c>
      <c r="L31" s="228">
        <v>119480.55000000002</v>
      </c>
      <c r="M31" s="24"/>
      <c r="N31" s="25"/>
      <c r="O31" s="26"/>
    </row>
    <row r="32" spans="1:15" ht="59.1" customHeight="1" outlineLevel="1" x14ac:dyDescent="0.3">
      <c r="A32" s="20" t="s">
        <v>371</v>
      </c>
      <c r="B32" s="21" t="s">
        <v>485</v>
      </c>
      <c r="C32" s="21" t="s">
        <v>300</v>
      </c>
      <c r="D32" s="21" t="s">
        <v>298</v>
      </c>
      <c r="E32" s="22">
        <v>8310</v>
      </c>
      <c r="F32" s="301">
        <v>3122.46</v>
      </c>
      <c r="G32" s="301"/>
      <c r="H32" s="22">
        <v>3213</v>
      </c>
      <c r="I32" s="302" t="s">
        <v>56</v>
      </c>
      <c r="J32" s="302"/>
      <c r="K32" s="23" t="s">
        <v>57</v>
      </c>
      <c r="L32" s="228">
        <v>122603.01000000002</v>
      </c>
      <c r="M32" s="24"/>
      <c r="N32" s="25"/>
      <c r="O32" s="26"/>
    </row>
    <row r="33" spans="1:15" ht="59.1" customHeight="1" outlineLevel="1" x14ac:dyDescent="0.3">
      <c r="A33" s="20" t="s">
        <v>378</v>
      </c>
      <c r="B33" s="21" t="s">
        <v>487</v>
      </c>
      <c r="C33" s="21" t="s">
        <v>300</v>
      </c>
      <c r="D33" s="21" t="s">
        <v>572</v>
      </c>
      <c r="E33" s="22">
        <v>8310</v>
      </c>
      <c r="F33" s="301">
        <v>4461.1899999999996</v>
      </c>
      <c r="G33" s="301"/>
      <c r="H33" s="22">
        <v>3213</v>
      </c>
      <c r="I33" s="302" t="s">
        <v>56</v>
      </c>
      <c r="J33" s="302"/>
      <c r="K33" s="23" t="s">
        <v>57</v>
      </c>
      <c r="L33" s="228">
        <v>127064.20000000003</v>
      </c>
      <c r="M33" s="24"/>
      <c r="N33" s="25"/>
      <c r="O33" s="26"/>
    </row>
    <row r="34" spans="1:15" ht="59.1" customHeight="1" outlineLevel="1" x14ac:dyDescent="0.3">
      <c r="A34" s="20" t="s">
        <v>378</v>
      </c>
      <c r="B34" s="21" t="s">
        <v>487</v>
      </c>
      <c r="C34" s="21" t="s">
        <v>300</v>
      </c>
      <c r="D34" s="21" t="s">
        <v>295</v>
      </c>
      <c r="E34" s="22">
        <v>8310</v>
      </c>
      <c r="F34" s="301">
        <v>5508.51</v>
      </c>
      <c r="G34" s="301"/>
      <c r="H34" s="22">
        <v>3213</v>
      </c>
      <c r="I34" s="302" t="s">
        <v>56</v>
      </c>
      <c r="J34" s="302"/>
      <c r="K34" s="23" t="s">
        <v>57</v>
      </c>
      <c r="L34" s="228">
        <v>132572.71000000002</v>
      </c>
      <c r="M34" s="24"/>
      <c r="N34" s="25"/>
      <c r="O34" s="26"/>
    </row>
    <row r="35" spans="1:15" ht="71.099999999999994" customHeight="1" outlineLevel="1" x14ac:dyDescent="0.3">
      <c r="A35" s="20" t="s">
        <v>378</v>
      </c>
      <c r="B35" s="21" t="s">
        <v>487</v>
      </c>
      <c r="C35" s="21" t="s">
        <v>300</v>
      </c>
      <c r="D35" s="21" t="s">
        <v>294</v>
      </c>
      <c r="E35" s="22">
        <v>8310</v>
      </c>
      <c r="F35" s="301">
        <v>6783.64</v>
      </c>
      <c r="G35" s="301"/>
      <c r="H35" s="22">
        <v>3213</v>
      </c>
      <c r="I35" s="302" t="s">
        <v>56</v>
      </c>
      <c r="J35" s="302"/>
      <c r="K35" s="23" t="s">
        <v>57</v>
      </c>
      <c r="L35" s="228">
        <v>139356.35000000003</v>
      </c>
      <c r="M35" s="24"/>
      <c r="N35" s="25"/>
      <c r="O35" s="26"/>
    </row>
    <row r="36" spans="1:15" ht="59.1" customHeight="1" outlineLevel="1" x14ac:dyDescent="0.3">
      <c r="A36" s="20" t="s">
        <v>378</v>
      </c>
      <c r="B36" s="21" t="s">
        <v>487</v>
      </c>
      <c r="C36" s="21" t="s">
        <v>300</v>
      </c>
      <c r="D36" s="21" t="s">
        <v>296</v>
      </c>
      <c r="E36" s="22">
        <v>8310</v>
      </c>
      <c r="F36" s="301">
        <v>11951.24</v>
      </c>
      <c r="G36" s="301"/>
      <c r="H36" s="22">
        <v>3213</v>
      </c>
      <c r="I36" s="302" t="s">
        <v>56</v>
      </c>
      <c r="J36" s="302"/>
      <c r="K36" s="23" t="s">
        <v>57</v>
      </c>
      <c r="L36" s="228">
        <v>151307.59000000003</v>
      </c>
      <c r="M36" s="24"/>
      <c r="N36" s="25"/>
      <c r="O36" s="26"/>
    </row>
    <row r="37" spans="1:15" ht="59.1" customHeight="1" outlineLevel="1" x14ac:dyDescent="0.3">
      <c r="A37" s="20" t="s">
        <v>378</v>
      </c>
      <c r="B37" s="21" t="s">
        <v>487</v>
      </c>
      <c r="C37" s="21" t="s">
        <v>300</v>
      </c>
      <c r="D37" s="21" t="s">
        <v>297</v>
      </c>
      <c r="E37" s="22">
        <v>8310</v>
      </c>
      <c r="F37" s="301">
        <v>8812.16</v>
      </c>
      <c r="G37" s="301"/>
      <c r="H37" s="22">
        <v>3213</v>
      </c>
      <c r="I37" s="302" t="s">
        <v>56</v>
      </c>
      <c r="J37" s="302"/>
      <c r="K37" s="23" t="s">
        <v>57</v>
      </c>
      <c r="L37" s="228">
        <v>160119.75000000003</v>
      </c>
      <c r="M37" s="24"/>
      <c r="N37" s="25"/>
      <c r="O37" s="26"/>
    </row>
    <row r="38" spans="1:15" ht="59.1" customHeight="1" outlineLevel="1" x14ac:dyDescent="0.3">
      <c r="A38" s="20" t="s">
        <v>378</v>
      </c>
      <c r="B38" s="21" t="s">
        <v>487</v>
      </c>
      <c r="C38" s="21" t="s">
        <v>300</v>
      </c>
      <c r="D38" s="21" t="s">
        <v>298</v>
      </c>
      <c r="E38" s="22">
        <v>8310</v>
      </c>
      <c r="F38" s="301">
        <v>3793.32</v>
      </c>
      <c r="G38" s="301"/>
      <c r="H38" s="22">
        <v>3213</v>
      </c>
      <c r="I38" s="302" t="s">
        <v>56</v>
      </c>
      <c r="J38" s="302"/>
      <c r="K38" s="23" t="s">
        <v>57</v>
      </c>
      <c r="L38" s="228">
        <v>163913.07000000004</v>
      </c>
      <c r="M38" s="24"/>
      <c r="N38" s="25"/>
      <c r="O38" s="26"/>
    </row>
    <row r="39" spans="1:15" ht="59.1" customHeight="1" outlineLevel="1" x14ac:dyDescent="0.3">
      <c r="A39" s="20" t="s">
        <v>384</v>
      </c>
      <c r="B39" s="21" t="s">
        <v>489</v>
      </c>
      <c r="C39" s="21" t="s">
        <v>300</v>
      </c>
      <c r="D39" s="21" t="s">
        <v>295</v>
      </c>
      <c r="E39" s="22">
        <v>8310</v>
      </c>
      <c r="F39" s="301">
        <v>10489.68</v>
      </c>
      <c r="G39" s="301"/>
      <c r="H39" s="22">
        <v>3213</v>
      </c>
      <c r="I39" s="302" t="s">
        <v>56</v>
      </c>
      <c r="J39" s="302"/>
      <c r="K39" s="23" t="s">
        <v>57</v>
      </c>
      <c r="L39" s="228">
        <v>174402.75000000003</v>
      </c>
      <c r="M39" s="24"/>
      <c r="N39" s="25"/>
      <c r="O39" s="26"/>
    </row>
    <row r="40" spans="1:15" ht="59.1" customHeight="1" outlineLevel="1" x14ac:dyDescent="0.3">
      <c r="A40" s="20" t="s">
        <v>384</v>
      </c>
      <c r="B40" s="21" t="s">
        <v>489</v>
      </c>
      <c r="C40" s="21" t="s">
        <v>300</v>
      </c>
      <c r="D40" s="21" t="s">
        <v>572</v>
      </c>
      <c r="E40" s="22">
        <v>8310</v>
      </c>
      <c r="F40" s="301">
        <v>4654.96</v>
      </c>
      <c r="G40" s="301"/>
      <c r="H40" s="22">
        <v>3213</v>
      </c>
      <c r="I40" s="302" t="s">
        <v>56</v>
      </c>
      <c r="J40" s="302"/>
      <c r="K40" s="23" t="s">
        <v>57</v>
      </c>
      <c r="L40" s="228">
        <v>179057.71000000002</v>
      </c>
      <c r="M40" s="24"/>
      <c r="N40" s="25"/>
      <c r="O40" s="26"/>
    </row>
    <row r="41" spans="1:15" ht="71.099999999999994" customHeight="1" outlineLevel="1" x14ac:dyDescent="0.3">
      <c r="A41" s="20" t="s">
        <v>384</v>
      </c>
      <c r="B41" s="21" t="s">
        <v>489</v>
      </c>
      <c r="C41" s="21" t="s">
        <v>300</v>
      </c>
      <c r="D41" s="21" t="s">
        <v>294</v>
      </c>
      <c r="E41" s="22">
        <v>8310</v>
      </c>
      <c r="F41" s="301">
        <v>12181.1</v>
      </c>
      <c r="G41" s="301"/>
      <c r="H41" s="22">
        <v>3213</v>
      </c>
      <c r="I41" s="302" t="s">
        <v>56</v>
      </c>
      <c r="J41" s="302"/>
      <c r="K41" s="23" t="s">
        <v>57</v>
      </c>
      <c r="L41" s="228">
        <v>191238.81000000003</v>
      </c>
      <c r="M41" s="24"/>
      <c r="N41" s="25"/>
      <c r="O41" s="26"/>
    </row>
    <row r="42" spans="1:15" ht="59.1" customHeight="1" outlineLevel="1" x14ac:dyDescent="0.3">
      <c r="A42" s="20" t="s">
        <v>384</v>
      </c>
      <c r="B42" s="21" t="s">
        <v>489</v>
      </c>
      <c r="C42" s="21" t="s">
        <v>300</v>
      </c>
      <c r="D42" s="21" t="s">
        <v>296</v>
      </c>
      <c r="E42" s="22">
        <v>8310</v>
      </c>
      <c r="F42" s="301">
        <v>2869.19</v>
      </c>
      <c r="G42" s="301"/>
      <c r="H42" s="22">
        <v>3213</v>
      </c>
      <c r="I42" s="302" t="s">
        <v>56</v>
      </c>
      <c r="J42" s="302"/>
      <c r="K42" s="23" t="s">
        <v>57</v>
      </c>
      <c r="L42" s="228">
        <v>194108.00000000003</v>
      </c>
      <c r="M42" s="24"/>
      <c r="N42" s="25"/>
      <c r="O42" s="26"/>
    </row>
    <row r="43" spans="1:15" ht="59.1" customHeight="1" outlineLevel="1" x14ac:dyDescent="0.3">
      <c r="A43" s="20" t="s">
        <v>384</v>
      </c>
      <c r="B43" s="21" t="s">
        <v>489</v>
      </c>
      <c r="C43" s="21" t="s">
        <v>300</v>
      </c>
      <c r="D43" s="21" t="s">
        <v>297</v>
      </c>
      <c r="E43" s="22">
        <v>8310</v>
      </c>
      <c r="F43" s="301">
        <v>4523.8599999999997</v>
      </c>
      <c r="G43" s="301"/>
      <c r="H43" s="22">
        <v>3213</v>
      </c>
      <c r="I43" s="302" t="s">
        <v>56</v>
      </c>
      <c r="J43" s="302"/>
      <c r="K43" s="23" t="s">
        <v>57</v>
      </c>
      <c r="L43" s="228">
        <v>198631.86000000002</v>
      </c>
      <c r="M43" s="24"/>
      <c r="N43" s="25"/>
      <c r="O43" s="26"/>
    </row>
    <row r="44" spans="1:15" ht="59.1" customHeight="1" outlineLevel="1" x14ac:dyDescent="0.3">
      <c r="A44" s="20" t="s">
        <v>384</v>
      </c>
      <c r="B44" s="21" t="s">
        <v>489</v>
      </c>
      <c r="C44" s="21" t="s">
        <v>300</v>
      </c>
      <c r="D44" s="21" t="s">
        <v>298</v>
      </c>
      <c r="E44" s="22">
        <v>8310</v>
      </c>
      <c r="F44" s="301">
        <v>5815.52</v>
      </c>
      <c r="G44" s="301"/>
      <c r="H44" s="22">
        <v>3213</v>
      </c>
      <c r="I44" s="302" t="s">
        <v>56</v>
      </c>
      <c r="J44" s="302"/>
      <c r="K44" s="23" t="s">
        <v>57</v>
      </c>
      <c r="L44" s="228">
        <v>204447.38</v>
      </c>
      <c r="M44" s="24"/>
      <c r="N44" s="25"/>
      <c r="O44" s="26"/>
    </row>
    <row r="45" spans="1:15" ht="59.1" customHeight="1" outlineLevel="1" x14ac:dyDescent="0.3">
      <c r="A45" s="20" t="s">
        <v>385</v>
      </c>
      <c r="B45" s="21" t="s">
        <v>491</v>
      </c>
      <c r="C45" s="21" t="s">
        <v>300</v>
      </c>
      <c r="D45" s="21" t="s">
        <v>295</v>
      </c>
      <c r="E45" s="22">
        <v>8310</v>
      </c>
      <c r="F45" s="301">
        <v>1523.74</v>
      </c>
      <c r="G45" s="301"/>
      <c r="H45" s="22">
        <v>3213</v>
      </c>
      <c r="I45" s="302" t="s">
        <v>56</v>
      </c>
      <c r="J45" s="302"/>
      <c r="K45" s="23" t="s">
        <v>57</v>
      </c>
      <c r="L45" s="228">
        <v>205971.12</v>
      </c>
      <c r="M45" s="24"/>
      <c r="N45" s="25"/>
      <c r="O45" s="26"/>
    </row>
    <row r="46" spans="1:15" ht="59.1" customHeight="1" outlineLevel="1" x14ac:dyDescent="0.3">
      <c r="A46" s="20" t="s">
        <v>385</v>
      </c>
      <c r="B46" s="21" t="s">
        <v>491</v>
      </c>
      <c r="C46" s="21" t="s">
        <v>300</v>
      </c>
      <c r="D46" s="21" t="s">
        <v>572</v>
      </c>
      <c r="E46" s="22">
        <v>8310</v>
      </c>
      <c r="F46" s="301">
        <v>5554.91</v>
      </c>
      <c r="G46" s="301"/>
      <c r="H46" s="22">
        <v>3213</v>
      </c>
      <c r="I46" s="302" t="s">
        <v>56</v>
      </c>
      <c r="J46" s="302"/>
      <c r="K46" s="23" t="s">
        <v>57</v>
      </c>
      <c r="L46" s="228">
        <v>211526.03</v>
      </c>
      <c r="M46" s="24"/>
      <c r="N46" s="25"/>
      <c r="O46" s="26"/>
    </row>
    <row r="47" spans="1:15" ht="71.099999999999994" customHeight="1" outlineLevel="1" x14ac:dyDescent="0.3">
      <c r="A47" s="20" t="s">
        <v>385</v>
      </c>
      <c r="B47" s="21" t="s">
        <v>491</v>
      </c>
      <c r="C47" s="21" t="s">
        <v>300</v>
      </c>
      <c r="D47" s="21" t="s">
        <v>294</v>
      </c>
      <c r="E47" s="22">
        <v>8310</v>
      </c>
      <c r="F47" s="301">
        <v>507.91</v>
      </c>
      <c r="G47" s="301"/>
      <c r="H47" s="22">
        <v>3213</v>
      </c>
      <c r="I47" s="302" t="s">
        <v>56</v>
      </c>
      <c r="J47" s="302"/>
      <c r="K47" s="23" t="s">
        <v>57</v>
      </c>
      <c r="L47" s="228">
        <v>212033.94</v>
      </c>
      <c r="M47" s="24"/>
      <c r="N47" s="25"/>
      <c r="O47" s="26"/>
    </row>
    <row r="48" spans="1:15" ht="59.1" customHeight="1" outlineLevel="1" x14ac:dyDescent="0.3">
      <c r="A48" s="20" t="s">
        <v>385</v>
      </c>
      <c r="B48" s="21" t="s">
        <v>491</v>
      </c>
      <c r="C48" s="21" t="s">
        <v>300</v>
      </c>
      <c r="D48" s="21" t="s">
        <v>297</v>
      </c>
      <c r="E48" s="22">
        <v>8310</v>
      </c>
      <c r="F48" s="301">
        <v>5934.85</v>
      </c>
      <c r="G48" s="301"/>
      <c r="H48" s="22">
        <v>3213</v>
      </c>
      <c r="I48" s="302" t="s">
        <v>56</v>
      </c>
      <c r="J48" s="302"/>
      <c r="K48" s="23" t="s">
        <v>57</v>
      </c>
      <c r="L48" s="228">
        <v>217968.79</v>
      </c>
      <c r="M48" s="24"/>
      <c r="N48" s="25"/>
      <c r="O48" s="26"/>
    </row>
    <row r="49" spans="1:15" ht="59.1" customHeight="1" outlineLevel="1" x14ac:dyDescent="0.3">
      <c r="A49" s="20" t="s">
        <v>385</v>
      </c>
      <c r="B49" s="21" t="s">
        <v>491</v>
      </c>
      <c r="C49" s="21" t="s">
        <v>300</v>
      </c>
      <c r="D49" s="21" t="s">
        <v>298</v>
      </c>
      <c r="E49" s="22">
        <v>8310</v>
      </c>
      <c r="F49" s="301">
        <v>10577.84</v>
      </c>
      <c r="G49" s="301"/>
      <c r="H49" s="22">
        <v>3213</v>
      </c>
      <c r="I49" s="302" t="s">
        <v>56</v>
      </c>
      <c r="J49" s="302"/>
      <c r="K49" s="23" t="s">
        <v>57</v>
      </c>
      <c r="L49" s="228">
        <v>228546.63</v>
      </c>
      <c r="M49" s="24"/>
      <c r="N49" s="25"/>
      <c r="O49" s="26"/>
    </row>
    <row r="50" spans="1:15" ht="59.1" customHeight="1" outlineLevel="1" x14ac:dyDescent="0.3">
      <c r="A50" s="20" t="s">
        <v>385</v>
      </c>
      <c r="B50" s="21" t="s">
        <v>492</v>
      </c>
      <c r="C50" s="21" t="s">
        <v>300</v>
      </c>
      <c r="D50" s="21" t="s">
        <v>296</v>
      </c>
      <c r="E50" s="22">
        <v>8310</v>
      </c>
      <c r="F50" s="301">
        <v>6895.56</v>
      </c>
      <c r="G50" s="301"/>
      <c r="H50" s="22">
        <v>3213</v>
      </c>
      <c r="I50" s="302" t="s">
        <v>56</v>
      </c>
      <c r="J50" s="302"/>
      <c r="K50" s="23" t="s">
        <v>57</v>
      </c>
      <c r="L50" s="228">
        <v>235442.19</v>
      </c>
      <c r="M50" s="24"/>
      <c r="N50" s="25"/>
      <c r="O50" s="26"/>
    </row>
    <row r="51" spans="1:15" ht="59.1" customHeight="1" outlineLevel="1" x14ac:dyDescent="0.3">
      <c r="A51" s="20" t="s">
        <v>391</v>
      </c>
      <c r="B51" s="21" t="s">
        <v>494</v>
      </c>
      <c r="C51" s="21" t="s">
        <v>300</v>
      </c>
      <c r="D51" s="21" t="s">
        <v>295</v>
      </c>
      <c r="E51" s="22">
        <v>8310</v>
      </c>
      <c r="F51" s="301">
        <v>7839.79</v>
      </c>
      <c r="G51" s="301"/>
      <c r="H51" s="22">
        <v>3213</v>
      </c>
      <c r="I51" s="302" t="s">
        <v>56</v>
      </c>
      <c r="J51" s="302"/>
      <c r="K51" s="23" t="s">
        <v>57</v>
      </c>
      <c r="L51" s="228">
        <v>243281.98</v>
      </c>
      <c r="M51" s="24"/>
      <c r="N51" s="25"/>
      <c r="O51" s="26"/>
    </row>
    <row r="52" spans="1:15" ht="71.099999999999994" customHeight="1" outlineLevel="1" x14ac:dyDescent="0.3">
      <c r="A52" s="20" t="s">
        <v>391</v>
      </c>
      <c r="B52" s="21" t="s">
        <v>494</v>
      </c>
      <c r="C52" s="21" t="s">
        <v>300</v>
      </c>
      <c r="D52" s="21" t="s">
        <v>294</v>
      </c>
      <c r="E52" s="22">
        <v>8310</v>
      </c>
      <c r="F52" s="301">
        <v>7462.87</v>
      </c>
      <c r="G52" s="301"/>
      <c r="H52" s="22">
        <v>3213</v>
      </c>
      <c r="I52" s="302" t="s">
        <v>56</v>
      </c>
      <c r="J52" s="302"/>
      <c r="K52" s="23" t="s">
        <v>57</v>
      </c>
      <c r="L52" s="228">
        <v>250744.85</v>
      </c>
      <c r="M52" s="24"/>
      <c r="N52" s="25"/>
      <c r="O52" s="26"/>
    </row>
    <row r="53" spans="1:15" ht="59.1" customHeight="1" outlineLevel="1" x14ac:dyDescent="0.3">
      <c r="A53" s="20" t="s">
        <v>391</v>
      </c>
      <c r="B53" s="21" t="s">
        <v>494</v>
      </c>
      <c r="C53" s="21" t="s">
        <v>300</v>
      </c>
      <c r="D53" s="21" t="s">
        <v>297</v>
      </c>
      <c r="E53" s="22">
        <v>8310</v>
      </c>
      <c r="F53" s="301">
        <v>5535.99</v>
      </c>
      <c r="G53" s="301"/>
      <c r="H53" s="22">
        <v>3213</v>
      </c>
      <c r="I53" s="302" t="s">
        <v>56</v>
      </c>
      <c r="J53" s="302"/>
      <c r="K53" s="23" t="s">
        <v>57</v>
      </c>
      <c r="L53" s="228">
        <v>256280.84</v>
      </c>
      <c r="M53" s="24"/>
      <c r="N53" s="25"/>
      <c r="O53" s="26"/>
    </row>
    <row r="54" spans="1:15" ht="59.1" customHeight="1" outlineLevel="1" x14ac:dyDescent="0.3">
      <c r="A54" s="20" t="s">
        <v>391</v>
      </c>
      <c r="B54" s="21" t="s">
        <v>494</v>
      </c>
      <c r="C54" s="21" t="s">
        <v>300</v>
      </c>
      <c r="D54" s="21" t="s">
        <v>298</v>
      </c>
      <c r="E54" s="22">
        <v>8310</v>
      </c>
      <c r="F54" s="301">
        <v>2221.37</v>
      </c>
      <c r="G54" s="301"/>
      <c r="H54" s="22">
        <v>3213</v>
      </c>
      <c r="I54" s="302" t="s">
        <v>56</v>
      </c>
      <c r="J54" s="302"/>
      <c r="K54" s="23" t="s">
        <v>57</v>
      </c>
      <c r="L54" s="228">
        <v>258502.21</v>
      </c>
      <c r="M54" s="24"/>
      <c r="N54" s="25"/>
      <c r="O54" s="26"/>
    </row>
    <row r="55" spans="1:15" ht="59.1" customHeight="1" outlineLevel="1" x14ac:dyDescent="0.3">
      <c r="A55" s="20" t="s">
        <v>391</v>
      </c>
      <c r="B55" s="21" t="s">
        <v>495</v>
      </c>
      <c r="C55" s="21" t="s">
        <v>300</v>
      </c>
      <c r="D55" s="21" t="s">
        <v>296</v>
      </c>
      <c r="E55" s="22">
        <v>8310</v>
      </c>
      <c r="F55" s="301">
        <v>10039.459999999999</v>
      </c>
      <c r="G55" s="301"/>
      <c r="H55" s="22">
        <v>3213</v>
      </c>
      <c r="I55" s="302" t="s">
        <v>56</v>
      </c>
      <c r="J55" s="302"/>
      <c r="K55" s="23" t="s">
        <v>57</v>
      </c>
      <c r="L55" s="228">
        <v>268541.67</v>
      </c>
      <c r="M55" s="24"/>
      <c r="N55" s="25"/>
      <c r="O55" s="26"/>
    </row>
    <row r="56" spans="1:15" ht="59.1" customHeight="1" outlineLevel="1" x14ac:dyDescent="0.3">
      <c r="A56" s="20" t="s">
        <v>393</v>
      </c>
      <c r="B56" s="21" t="s">
        <v>497</v>
      </c>
      <c r="C56" s="21" t="s">
        <v>300</v>
      </c>
      <c r="D56" s="21" t="s">
        <v>572</v>
      </c>
      <c r="E56" s="22">
        <v>8310</v>
      </c>
      <c r="F56" s="301">
        <v>5299.77</v>
      </c>
      <c r="G56" s="301"/>
      <c r="H56" s="22">
        <v>3213</v>
      </c>
      <c r="I56" s="302" t="s">
        <v>56</v>
      </c>
      <c r="J56" s="302"/>
      <c r="K56" s="23" t="s">
        <v>57</v>
      </c>
      <c r="L56" s="228">
        <v>273841.44</v>
      </c>
      <c r="M56" s="24"/>
      <c r="N56" s="25"/>
      <c r="O56" s="26"/>
    </row>
    <row r="57" spans="1:15" ht="71.099999999999994" customHeight="1" outlineLevel="1" x14ac:dyDescent="0.3">
      <c r="A57" s="20" t="s">
        <v>393</v>
      </c>
      <c r="B57" s="21" t="s">
        <v>497</v>
      </c>
      <c r="C57" s="21" t="s">
        <v>300</v>
      </c>
      <c r="D57" s="21" t="s">
        <v>294</v>
      </c>
      <c r="E57" s="22">
        <v>8310</v>
      </c>
      <c r="F57" s="301">
        <v>6434.36</v>
      </c>
      <c r="G57" s="301"/>
      <c r="H57" s="22">
        <v>3213</v>
      </c>
      <c r="I57" s="302" t="s">
        <v>56</v>
      </c>
      <c r="J57" s="302"/>
      <c r="K57" s="23" t="s">
        <v>57</v>
      </c>
      <c r="L57" s="228">
        <v>280275.8</v>
      </c>
      <c r="M57" s="24"/>
      <c r="N57" s="25"/>
      <c r="O57" s="26"/>
    </row>
    <row r="58" spans="1:15" ht="59.1" customHeight="1" outlineLevel="1" x14ac:dyDescent="0.3">
      <c r="A58" s="20" t="s">
        <v>393</v>
      </c>
      <c r="B58" s="21" t="s">
        <v>497</v>
      </c>
      <c r="C58" s="21" t="s">
        <v>300</v>
      </c>
      <c r="D58" s="21" t="s">
        <v>297</v>
      </c>
      <c r="E58" s="22">
        <v>8310</v>
      </c>
      <c r="F58" s="301">
        <v>6103.9</v>
      </c>
      <c r="G58" s="301"/>
      <c r="H58" s="22">
        <v>3213</v>
      </c>
      <c r="I58" s="302" t="s">
        <v>56</v>
      </c>
      <c r="J58" s="302"/>
      <c r="K58" s="23" t="s">
        <v>57</v>
      </c>
      <c r="L58" s="228">
        <v>286379.7</v>
      </c>
      <c r="M58" s="24"/>
      <c r="N58" s="25"/>
      <c r="O58" s="26"/>
    </row>
    <row r="59" spans="1:15" ht="59.1" customHeight="1" outlineLevel="1" x14ac:dyDescent="0.3">
      <c r="A59" s="20" t="s">
        <v>393</v>
      </c>
      <c r="B59" s="21" t="s">
        <v>497</v>
      </c>
      <c r="C59" s="21" t="s">
        <v>300</v>
      </c>
      <c r="D59" s="21" t="s">
        <v>298</v>
      </c>
      <c r="E59" s="22">
        <v>8310</v>
      </c>
      <c r="F59" s="301">
        <v>7119.36</v>
      </c>
      <c r="G59" s="301"/>
      <c r="H59" s="22">
        <v>3213</v>
      </c>
      <c r="I59" s="302" t="s">
        <v>56</v>
      </c>
      <c r="J59" s="302"/>
      <c r="K59" s="23" t="s">
        <v>57</v>
      </c>
      <c r="L59" s="228">
        <v>293499.06</v>
      </c>
      <c r="M59" s="24"/>
      <c r="N59" s="25"/>
      <c r="O59" s="26"/>
    </row>
    <row r="60" spans="1:15" ht="59.1" customHeight="1" outlineLevel="1" x14ac:dyDescent="0.3">
      <c r="A60" s="20" t="s">
        <v>393</v>
      </c>
      <c r="B60" s="21" t="s">
        <v>498</v>
      </c>
      <c r="C60" s="21" t="s">
        <v>300</v>
      </c>
      <c r="D60" s="21" t="s">
        <v>296</v>
      </c>
      <c r="E60" s="22">
        <v>8310</v>
      </c>
      <c r="F60" s="301">
        <v>9186.7900000000009</v>
      </c>
      <c r="G60" s="301"/>
      <c r="H60" s="22">
        <v>3213</v>
      </c>
      <c r="I60" s="302" t="s">
        <v>56</v>
      </c>
      <c r="J60" s="302"/>
      <c r="K60" s="23" t="s">
        <v>57</v>
      </c>
      <c r="L60" s="228">
        <v>302685.84999999998</v>
      </c>
      <c r="M60" s="24"/>
      <c r="N60" s="25"/>
      <c r="O60" s="26"/>
    </row>
    <row r="61" spans="1:15" ht="59.1" customHeight="1" outlineLevel="1" x14ac:dyDescent="0.3">
      <c r="A61" s="20" t="s">
        <v>393</v>
      </c>
      <c r="B61" s="21" t="s">
        <v>498</v>
      </c>
      <c r="C61" s="21" t="s">
        <v>300</v>
      </c>
      <c r="D61" s="21" t="s">
        <v>295</v>
      </c>
      <c r="E61" s="22">
        <v>8310</v>
      </c>
      <c r="F61" s="301">
        <v>8653.49</v>
      </c>
      <c r="G61" s="301"/>
      <c r="H61" s="22">
        <v>3213</v>
      </c>
      <c r="I61" s="302" t="s">
        <v>56</v>
      </c>
      <c r="J61" s="302"/>
      <c r="K61" s="23" t="s">
        <v>57</v>
      </c>
      <c r="L61" s="228">
        <v>311339.33999999997</v>
      </c>
      <c r="M61" s="24"/>
      <c r="N61" s="25"/>
      <c r="O61" s="26"/>
    </row>
    <row r="62" spans="1:15" ht="59.1" customHeight="1" outlineLevel="1" x14ac:dyDescent="0.3">
      <c r="A62" s="20" t="s">
        <v>399</v>
      </c>
      <c r="B62" s="21" t="s">
        <v>500</v>
      </c>
      <c r="C62" s="21" t="s">
        <v>300</v>
      </c>
      <c r="D62" s="21" t="s">
        <v>572</v>
      </c>
      <c r="E62" s="22">
        <v>8310</v>
      </c>
      <c r="F62" s="301">
        <v>6731.79</v>
      </c>
      <c r="G62" s="301"/>
      <c r="H62" s="22">
        <v>3213</v>
      </c>
      <c r="I62" s="302" t="s">
        <v>56</v>
      </c>
      <c r="J62" s="302"/>
      <c r="K62" s="23" t="s">
        <v>57</v>
      </c>
      <c r="L62" s="228">
        <v>318071.12999999995</v>
      </c>
      <c r="M62" s="24"/>
      <c r="N62" s="25"/>
      <c r="O62" s="26"/>
    </row>
    <row r="63" spans="1:15" ht="59.1" customHeight="1" outlineLevel="1" x14ac:dyDescent="0.3">
      <c r="A63" s="20" t="s">
        <v>399</v>
      </c>
      <c r="B63" s="21" t="s">
        <v>500</v>
      </c>
      <c r="C63" s="21" t="s">
        <v>300</v>
      </c>
      <c r="D63" s="21" t="s">
        <v>295</v>
      </c>
      <c r="E63" s="22">
        <v>8310</v>
      </c>
      <c r="F63" s="301">
        <v>6518.17</v>
      </c>
      <c r="G63" s="301"/>
      <c r="H63" s="22">
        <v>3213</v>
      </c>
      <c r="I63" s="302" t="s">
        <v>56</v>
      </c>
      <c r="J63" s="302"/>
      <c r="K63" s="23" t="s">
        <v>57</v>
      </c>
      <c r="L63" s="228">
        <v>324589.29999999993</v>
      </c>
      <c r="M63" s="24"/>
      <c r="N63" s="25"/>
      <c r="O63" s="26"/>
    </row>
    <row r="64" spans="1:15" ht="71.099999999999994" customHeight="1" outlineLevel="1" x14ac:dyDescent="0.3">
      <c r="A64" s="20" t="s">
        <v>399</v>
      </c>
      <c r="B64" s="21" t="s">
        <v>500</v>
      </c>
      <c r="C64" s="21" t="s">
        <v>300</v>
      </c>
      <c r="D64" s="21" t="s">
        <v>294</v>
      </c>
      <c r="E64" s="22">
        <v>8310</v>
      </c>
      <c r="F64" s="301">
        <v>7372.51</v>
      </c>
      <c r="G64" s="301"/>
      <c r="H64" s="22">
        <v>3213</v>
      </c>
      <c r="I64" s="302" t="s">
        <v>56</v>
      </c>
      <c r="J64" s="302"/>
      <c r="K64" s="23" t="s">
        <v>57</v>
      </c>
      <c r="L64" s="228">
        <v>331961.80999999994</v>
      </c>
      <c r="M64" s="24"/>
      <c r="N64" s="25"/>
      <c r="O64" s="26"/>
    </row>
    <row r="65" spans="1:15" ht="59.1" customHeight="1" outlineLevel="1" x14ac:dyDescent="0.3">
      <c r="A65" s="20" t="s">
        <v>399</v>
      </c>
      <c r="B65" s="21" t="s">
        <v>500</v>
      </c>
      <c r="C65" s="21" t="s">
        <v>300</v>
      </c>
      <c r="D65" s="21" t="s">
        <v>297</v>
      </c>
      <c r="E65" s="22">
        <v>8310</v>
      </c>
      <c r="F65" s="301">
        <v>7306.27</v>
      </c>
      <c r="G65" s="301"/>
      <c r="H65" s="22">
        <v>3213</v>
      </c>
      <c r="I65" s="302" t="s">
        <v>56</v>
      </c>
      <c r="J65" s="302"/>
      <c r="K65" s="23" t="s">
        <v>57</v>
      </c>
      <c r="L65" s="228">
        <v>339268.07999999996</v>
      </c>
      <c r="M65" s="24"/>
      <c r="N65" s="25"/>
      <c r="O65" s="26"/>
    </row>
    <row r="66" spans="1:15" ht="59.1" customHeight="1" outlineLevel="1" x14ac:dyDescent="0.3">
      <c r="A66" s="20" t="s">
        <v>399</v>
      </c>
      <c r="B66" s="21" t="s">
        <v>500</v>
      </c>
      <c r="C66" s="21" t="s">
        <v>300</v>
      </c>
      <c r="D66" s="21" t="s">
        <v>298</v>
      </c>
      <c r="E66" s="22">
        <v>8310</v>
      </c>
      <c r="F66" s="301">
        <v>7803.68</v>
      </c>
      <c r="G66" s="301"/>
      <c r="H66" s="22">
        <v>3213</v>
      </c>
      <c r="I66" s="302" t="s">
        <v>56</v>
      </c>
      <c r="J66" s="302"/>
      <c r="K66" s="23" t="s">
        <v>57</v>
      </c>
      <c r="L66" s="228">
        <v>347071.75999999995</v>
      </c>
      <c r="M66" s="24"/>
      <c r="N66" s="25"/>
      <c r="O66" s="26"/>
    </row>
    <row r="67" spans="1:15" ht="59.1" customHeight="1" outlineLevel="1" x14ac:dyDescent="0.3">
      <c r="A67" s="20" t="s">
        <v>399</v>
      </c>
      <c r="B67" s="21" t="s">
        <v>501</v>
      </c>
      <c r="C67" s="21" t="s">
        <v>300</v>
      </c>
      <c r="D67" s="21" t="s">
        <v>296</v>
      </c>
      <c r="E67" s="22">
        <v>8310</v>
      </c>
      <c r="F67" s="301">
        <v>7976.31</v>
      </c>
      <c r="G67" s="301"/>
      <c r="H67" s="22">
        <v>3213</v>
      </c>
      <c r="I67" s="302" t="s">
        <v>56</v>
      </c>
      <c r="J67" s="302"/>
      <c r="K67" s="23" t="s">
        <v>57</v>
      </c>
      <c r="L67" s="228">
        <v>355048.06999999995</v>
      </c>
      <c r="M67" s="24"/>
      <c r="N67" s="25"/>
      <c r="O67" s="26"/>
    </row>
    <row r="68" spans="1:15" ht="59.1" customHeight="1" outlineLevel="1" x14ac:dyDescent="0.3">
      <c r="A68" s="20" t="s">
        <v>414</v>
      </c>
      <c r="B68" s="21" t="s">
        <v>504</v>
      </c>
      <c r="C68" s="21" t="s">
        <v>300</v>
      </c>
      <c r="D68" s="21" t="s">
        <v>295</v>
      </c>
      <c r="E68" s="22">
        <v>8310</v>
      </c>
      <c r="F68" s="301">
        <v>6583.72</v>
      </c>
      <c r="G68" s="301"/>
      <c r="H68" s="22">
        <v>3213</v>
      </c>
      <c r="I68" s="302" t="s">
        <v>56</v>
      </c>
      <c r="J68" s="302"/>
      <c r="K68" s="23" t="s">
        <v>57</v>
      </c>
      <c r="L68" s="228">
        <v>361631.78999999992</v>
      </c>
      <c r="M68" s="24"/>
      <c r="N68" s="25"/>
      <c r="O68" s="26"/>
    </row>
    <row r="69" spans="1:15" ht="71.099999999999994" customHeight="1" outlineLevel="1" x14ac:dyDescent="0.3">
      <c r="A69" s="20" t="s">
        <v>414</v>
      </c>
      <c r="B69" s="21" t="s">
        <v>504</v>
      </c>
      <c r="C69" s="21" t="s">
        <v>300</v>
      </c>
      <c r="D69" s="21" t="s">
        <v>294</v>
      </c>
      <c r="E69" s="22">
        <v>8310</v>
      </c>
      <c r="F69" s="301">
        <v>6713.63</v>
      </c>
      <c r="G69" s="301"/>
      <c r="H69" s="22">
        <v>3213</v>
      </c>
      <c r="I69" s="302" t="s">
        <v>56</v>
      </c>
      <c r="J69" s="302"/>
      <c r="K69" s="23" t="s">
        <v>57</v>
      </c>
      <c r="L69" s="228">
        <v>368345.41999999993</v>
      </c>
      <c r="M69" s="24"/>
      <c r="N69" s="25"/>
      <c r="O69" s="26"/>
    </row>
    <row r="70" spans="1:15" ht="59.1" customHeight="1" outlineLevel="1" x14ac:dyDescent="0.3">
      <c r="A70" s="20" t="s">
        <v>414</v>
      </c>
      <c r="B70" s="21" t="s">
        <v>504</v>
      </c>
      <c r="C70" s="21" t="s">
        <v>300</v>
      </c>
      <c r="D70" s="21" t="s">
        <v>296</v>
      </c>
      <c r="E70" s="22">
        <v>8310</v>
      </c>
      <c r="F70" s="301">
        <v>9153.8799999999992</v>
      </c>
      <c r="G70" s="301"/>
      <c r="H70" s="22">
        <v>3213</v>
      </c>
      <c r="I70" s="302" t="s">
        <v>56</v>
      </c>
      <c r="J70" s="302"/>
      <c r="K70" s="23" t="s">
        <v>57</v>
      </c>
      <c r="L70" s="228">
        <v>377499.29999999993</v>
      </c>
      <c r="M70" s="24"/>
      <c r="N70" s="25"/>
      <c r="O70" s="26"/>
    </row>
    <row r="71" spans="1:15" ht="59.1" customHeight="1" outlineLevel="1" x14ac:dyDescent="0.3">
      <c r="A71" s="20" t="s">
        <v>414</v>
      </c>
      <c r="B71" s="21" t="s">
        <v>504</v>
      </c>
      <c r="C71" s="21" t="s">
        <v>300</v>
      </c>
      <c r="D71" s="21" t="s">
        <v>297</v>
      </c>
      <c r="E71" s="22">
        <v>8310</v>
      </c>
      <c r="F71" s="301">
        <v>2132.77</v>
      </c>
      <c r="G71" s="301"/>
      <c r="H71" s="22">
        <v>3213</v>
      </c>
      <c r="I71" s="302" t="s">
        <v>56</v>
      </c>
      <c r="J71" s="302"/>
      <c r="K71" s="23" t="s">
        <v>57</v>
      </c>
      <c r="L71" s="228">
        <v>379632.06999999995</v>
      </c>
      <c r="M71" s="24"/>
      <c r="N71" s="25"/>
      <c r="O71" s="26"/>
    </row>
    <row r="72" spans="1:15" ht="59.1" customHeight="1" outlineLevel="1" x14ac:dyDescent="0.3">
      <c r="A72" s="20" t="s">
        <v>414</v>
      </c>
      <c r="B72" s="21" t="s">
        <v>504</v>
      </c>
      <c r="C72" s="21" t="s">
        <v>300</v>
      </c>
      <c r="D72" s="21" t="s">
        <v>298</v>
      </c>
      <c r="E72" s="22">
        <v>8310</v>
      </c>
      <c r="F72" s="301">
        <v>8848.0300000000007</v>
      </c>
      <c r="G72" s="301"/>
      <c r="H72" s="22">
        <v>3213</v>
      </c>
      <c r="I72" s="302" t="s">
        <v>56</v>
      </c>
      <c r="J72" s="302"/>
      <c r="K72" s="23" t="s">
        <v>57</v>
      </c>
      <c r="L72" s="228">
        <v>388480.1</v>
      </c>
      <c r="M72" s="24"/>
      <c r="N72" s="25"/>
      <c r="O72" s="26"/>
    </row>
    <row r="73" spans="1:15" ht="12" customHeight="1" x14ac:dyDescent="0.3">
      <c r="A73" s="308" t="s">
        <v>58</v>
      </c>
      <c r="B73" s="308"/>
      <c r="C73" s="308"/>
      <c r="D73" s="308"/>
      <c r="E73" s="309">
        <v>388480.1</v>
      </c>
      <c r="F73" s="309"/>
      <c r="G73" s="309"/>
      <c r="H73" s="310">
        <v>0</v>
      </c>
      <c r="I73" s="310"/>
      <c r="J73" s="310"/>
      <c r="K73" s="16" t="s">
        <v>57</v>
      </c>
      <c r="L73" s="232">
        <v>388480.1</v>
      </c>
      <c r="M73" s="18"/>
      <c r="N73" s="19">
        <v>0</v>
      </c>
      <c r="O73" s="26"/>
    </row>
    <row r="74" spans="1:15" ht="11.4" customHeight="1" x14ac:dyDescent="0.3"/>
    <row r="75" spans="1:15" ht="11.4" customHeight="1" x14ac:dyDescent="0.3"/>
    <row r="76" spans="1:15" ht="11.4" customHeight="1" x14ac:dyDescent="0.3"/>
    <row r="77" spans="1:15" ht="11.4" customHeight="1" x14ac:dyDescent="0.3"/>
    <row r="78" spans="1:15" ht="11.4" customHeight="1" x14ac:dyDescent="0.3"/>
    <row r="79" spans="1:15" ht="11.4" customHeight="1" x14ac:dyDescent="0.3"/>
    <row r="80" spans="1:15" ht="11.4" customHeight="1" x14ac:dyDescent="0.3"/>
    <row r="81" ht="11.4" customHeight="1" x14ac:dyDescent="0.3"/>
    <row r="82" ht="11.4" customHeight="1" x14ac:dyDescent="0.3"/>
    <row r="83" ht="11.4" customHeight="1" x14ac:dyDescent="0.3"/>
    <row r="84" ht="11.4" customHeight="1" x14ac:dyDescent="0.3"/>
    <row r="85" ht="11.4" customHeight="1" x14ac:dyDescent="0.3"/>
    <row r="86" ht="11.4" customHeight="1" x14ac:dyDescent="0.3"/>
    <row r="87" ht="11.4" customHeight="1" x14ac:dyDescent="0.3"/>
    <row r="88" ht="11.4" customHeight="1" x14ac:dyDescent="0.3"/>
    <row r="89" ht="11.4" customHeight="1" x14ac:dyDescent="0.3"/>
    <row r="90" ht="11.4" customHeight="1" x14ac:dyDescent="0.3"/>
    <row r="91" ht="11.4" customHeight="1" x14ac:dyDescent="0.3"/>
    <row r="92" ht="11.4" customHeight="1" x14ac:dyDescent="0.3"/>
    <row r="93" ht="11.4" customHeight="1" x14ac:dyDescent="0.3"/>
    <row r="94" ht="11.4" customHeight="1" x14ac:dyDescent="0.3"/>
    <row r="95" ht="11.4" customHeight="1" x14ac:dyDescent="0.3"/>
    <row r="96" ht="11.4" customHeight="1" x14ac:dyDescent="0.3"/>
  </sheetData>
  <mergeCells count="145">
    <mergeCell ref="A73:D73"/>
    <mergeCell ref="E73:G73"/>
    <mergeCell ref="H73:J73"/>
    <mergeCell ref="A7:D7"/>
    <mergeCell ref="E7:J7"/>
    <mergeCell ref="A5:A6"/>
    <mergeCell ref="B5:B6"/>
    <mergeCell ref="C5:C6"/>
    <mergeCell ref="D5:D6"/>
    <mergeCell ref="E5:G5"/>
    <mergeCell ref="H5:J5"/>
    <mergeCell ref="F8:G8"/>
    <mergeCell ref="I8:J8"/>
    <mergeCell ref="F9:G9"/>
    <mergeCell ref="I9:J9"/>
    <mergeCell ref="F10:G10"/>
    <mergeCell ref="I10:J10"/>
    <mergeCell ref="F20:G20"/>
    <mergeCell ref="I20:J20"/>
    <mergeCell ref="F21:G21"/>
    <mergeCell ref="I21:J21"/>
    <mergeCell ref="F22:G22"/>
    <mergeCell ref="I22:J22"/>
    <mergeCell ref="F17:G17"/>
    <mergeCell ref="K5:L6"/>
    <mergeCell ref="M5:N6"/>
    <mergeCell ref="F6:G6"/>
    <mergeCell ref="I6:J6"/>
    <mergeCell ref="F14:G14"/>
    <mergeCell ref="I14:J14"/>
    <mergeCell ref="F15:G15"/>
    <mergeCell ref="I15:J15"/>
    <mergeCell ref="F16:G16"/>
    <mergeCell ref="I16:J16"/>
    <mergeCell ref="F11:G11"/>
    <mergeCell ref="I11:J11"/>
    <mergeCell ref="F12:G12"/>
    <mergeCell ref="I12:J12"/>
    <mergeCell ref="F13:G13"/>
    <mergeCell ref="I13:J13"/>
    <mergeCell ref="I17:J17"/>
    <mergeCell ref="F18:G18"/>
    <mergeCell ref="I18:J18"/>
    <mergeCell ref="F19:G19"/>
    <mergeCell ref="I19:J19"/>
    <mergeCell ref="F26:G26"/>
    <mergeCell ref="I26:J26"/>
    <mergeCell ref="F27:G27"/>
    <mergeCell ref="I27:J27"/>
    <mergeCell ref="F23:G23"/>
    <mergeCell ref="I23:J23"/>
    <mergeCell ref="F24:G24"/>
    <mergeCell ref="I24:J24"/>
    <mergeCell ref="F25:G25"/>
    <mergeCell ref="I25:J25"/>
    <mergeCell ref="F35:G35"/>
    <mergeCell ref="I35:J35"/>
    <mergeCell ref="F36:G36"/>
    <mergeCell ref="I36:J36"/>
    <mergeCell ref="F37:G37"/>
    <mergeCell ref="I37:J37"/>
    <mergeCell ref="F33:G33"/>
    <mergeCell ref="I33:J33"/>
    <mergeCell ref="F34:G34"/>
    <mergeCell ref="I34:J34"/>
    <mergeCell ref="F32:G32"/>
    <mergeCell ref="I32:J32"/>
    <mergeCell ref="F29:G29"/>
    <mergeCell ref="I29:J29"/>
    <mergeCell ref="F30:G30"/>
    <mergeCell ref="I30:J30"/>
    <mergeCell ref="F31:G31"/>
    <mergeCell ref="I31:J31"/>
    <mergeCell ref="F28:G28"/>
    <mergeCell ref="I28:J28"/>
    <mergeCell ref="F41:G41"/>
    <mergeCell ref="I41:J41"/>
    <mergeCell ref="F42:G42"/>
    <mergeCell ref="I42:J42"/>
    <mergeCell ref="F43:G43"/>
    <mergeCell ref="I43:J43"/>
    <mergeCell ref="F38:G38"/>
    <mergeCell ref="I38:J38"/>
    <mergeCell ref="F39:G39"/>
    <mergeCell ref="I39:J39"/>
    <mergeCell ref="F40:G40"/>
    <mergeCell ref="I40:J40"/>
    <mergeCell ref="F47:G47"/>
    <mergeCell ref="I47:J47"/>
    <mergeCell ref="F48:G48"/>
    <mergeCell ref="I48:J48"/>
    <mergeCell ref="F49:G49"/>
    <mergeCell ref="I49:J49"/>
    <mergeCell ref="F44:G44"/>
    <mergeCell ref="I44:J44"/>
    <mergeCell ref="F45:G45"/>
    <mergeCell ref="I45:J45"/>
    <mergeCell ref="F46:G46"/>
    <mergeCell ref="I46:J46"/>
    <mergeCell ref="F53:G53"/>
    <mergeCell ref="I53:J53"/>
    <mergeCell ref="F54:G54"/>
    <mergeCell ref="I54:J54"/>
    <mergeCell ref="F55:G55"/>
    <mergeCell ref="I55:J55"/>
    <mergeCell ref="F50:G50"/>
    <mergeCell ref="I50:J50"/>
    <mergeCell ref="F51:G51"/>
    <mergeCell ref="I51:J51"/>
    <mergeCell ref="F52:G52"/>
    <mergeCell ref="I52:J52"/>
    <mergeCell ref="F59:G59"/>
    <mergeCell ref="I59:J59"/>
    <mergeCell ref="F60:G60"/>
    <mergeCell ref="I60:J60"/>
    <mergeCell ref="F61:G61"/>
    <mergeCell ref="I61:J61"/>
    <mergeCell ref="F56:G56"/>
    <mergeCell ref="I56:J56"/>
    <mergeCell ref="F57:G57"/>
    <mergeCell ref="I57:J57"/>
    <mergeCell ref="F58:G58"/>
    <mergeCell ref="I58:J58"/>
    <mergeCell ref="F65:G65"/>
    <mergeCell ref="I65:J65"/>
    <mergeCell ref="F66:G66"/>
    <mergeCell ref="I66:J66"/>
    <mergeCell ref="F67:G67"/>
    <mergeCell ref="I67:J67"/>
    <mergeCell ref="F62:G62"/>
    <mergeCell ref="I62:J62"/>
    <mergeCell ref="F63:G63"/>
    <mergeCell ref="I63:J63"/>
    <mergeCell ref="F64:G64"/>
    <mergeCell ref="I64:J64"/>
    <mergeCell ref="F71:G71"/>
    <mergeCell ref="I71:J71"/>
    <mergeCell ref="F72:G72"/>
    <mergeCell ref="I72:J72"/>
    <mergeCell ref="F68:G68"/>
    <mergeCell ref="I68:J68"/>
    <mergeCell ref="F69:G69"/>
    <mergeCell ref="I69:J69"/>
    <mergeCell ref="F70:G70"/>
    <mergeCell ref="I70:J7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16"/>
  <sheetViews>
    <sheetView workbookViewId="0">
      <selection activeCell="D21" activeCellId="1" sqref="B9:H9 D21"/>
    </sheetView>
  </sheetViews>
  <sheetFormatPr defaultColWidth="7.8984375" defaultRowHeight="15.6" outlineLevelRow="1" x14ac:dyDescent="0.3"/>
  <cols>
    <col min="1" max="1" width="8.69921875" style="14" customWidth="1"/>
    <col min="2" max="4" width="14.8984375" style="14" customWidth="1"/>
    <col min="5" max="5" width="6.09765625" style="14" customWidth="1"/>
    <col min="6" max="6" width="3.5" style="14" customWidth="1"/>
    <col min="7" max="7" width="10.5" style="14" customWidth="1"/>
    <col min="8" max="8" width="6.09765625" style="14" customWidth="1"/>
    <col min="9" max="9" width="3.5" style="14" customWidth="1"/>
    <col min="10" max="10" width="10.5" style="14" customWidth="1"/>
    <col min="11" max="11" width="2.59765625" style="14" customWidth="1"/>
    <col min="12" max="12" width="12.19921875" style="14" customWidth="1"/>
    <col min="13" max="13" width="2.59765625" style="14" customWidth="1"/>
    <col min="14" max="14" width="12.19921875" style="14" customWidth="1"/>
  </cols>
  <sheetData>
    <row r="1" spans="1:14" ht="12.9" customHeight="1" x14ac:dyDescent="0.3">
      <c r="A1" s="13" t="s">
        <v>42</v>
      </c>
    </row>
    <row r="2" spans="1:14" ht="15.9" customHeight="1" x14ac:dyDescent="0.3">
      <c r="A2" s="15" t="s">
        <v>334</v>
      </c>
    </row>
    <row r="3" spans="1:14" ht="12.75" customHeight="1" x14ac:dyDescent="0.3">
      <c r="A3" s="14" t="s">
        <v>43</v>
      </c>
      <c r="B3" s="14" t="s">
        <v>44</v>
      </c>
    </row>
    <row r="4" spans="1:14" ht="14.25" customHeight="1" x14ac:dyDescent="0.3">
      <c r="A4" s="14" t="s">
        <v>45</v>
      </c>
      <c r="B4" s="14" t="s">
        <v>402</v>
      </c>
    </row>
    <row r="5" spans="1:14" ht="12.9" customHeight="1" x14ac:dyDescent="0.3">
      <c r="A5" s="312" t="s">
        <v>46</v>
      </c>
      <c r="B5" s="303" t="s">
        <v>47</v>
      </c>
      <c r="C5" s="303" t="s">
        <v>48</v>
      </c>
      <c r="D5" s="314" t="s">
        <v>49</v>
      </c>
      <c r="E5" s="303" t="s">
        <v>50</v>
      </c>
      <c r="F5" s="303"/>
      <c r="G5" s="303"/>
      <c r="H5" s="316" t="s">
        <v>51</v>
      </c>
      <c r="I5" s="316"/>
      <c r="J5" s="316"/>
      <c r="K5" s="303" t="s">
        <v>52</v>
      </c>
      <c r="L5" s="303"/>
      <c r="M5" s="303" t="s">
        <v>53</v>
      </c>
      <c r="N5" s="303"/>
    </row>
    <row r="6" spans="1:14" ht="12.9" customHeight="1" x14ac:dyDescent="0.3">
      <c r="A6" s="304"/>
      <c r="B6" s="313"/>
      <c r="C6" s="313"/>
      <c r="D6" s="315"/>
      <c r="E6" s="223" t="s">
        <v>54</v>
      </c>
      <c r="F6" s="306"/>
      <c r="G6" s="306"/>
      <c r="H6" s="222" t="s">
        <v>54</v>
      </c>
      <c r="I6" s="307"/>
      <c r="J6" s="307"/>
      <c r="K6" s="304"/>
      <c r="L6" s="305"/>
      <c r="M6" s="304"/>
      <c r="N6" s="305"/>
    </row>
    <row r="7" spans="1:14" ht="12" customHeight="1" x14ac:dyDescent="0.3">
      <c r="A7" s="308" t="s">
        <v>55</v>
      </c>
      <c r="B7" s="308"/>
      <c r="C7" s="308"/>
      <c r="D7" s="308"/>
      <c r="E7" s="311"/>
      <c r="F7" s="311"/>
      <c r="G7" s="311"/>
      <c r="H7" s="311"/>
      <c r="I7" s="311"/>
      <c r="J7" s="311"/>
      <c r="K7" s="16"/>
      <c r="L7" s="17"/>
      <c r="M7" s="18"/>
      <c r="N7" s="19">
        <v>0</v>
      </c>
    </row>
    <row r="8" spans="1:14" ht="83.1" customHeight="1" outlineLevel="1" x14ac:dyDescent="0.3">
      <c r="A8" s="20" t="s">
        <v>336</v>
      </c>
      <c r="B8" s="21" t="s">
        <v>403</v>
      </c>
      <c r="C8" s="21" t="s">
        <v>69</v>
      </c>
      <c r="D8" s="21" t="s">
        <v>60</v>
      </c>
      <c r="E8" s="22">
        <v>8310</v>
      </c>
      <c r="F8" s="301">
        <v>75751.39</v>
      </c>
      <c r="G8" s="301"/>
      <c r="H8" s="22">
        <v>2420</v>
      </c>
      <c r="I8" s="302" t="s">
        <v>56</v>
      </c>
      <c r="J8" s="302"/>
      <c r="K8" s="23" t="s">
        <v>57</v>
      </c>
      <c r="L8" s="224">
        <v>75751.39</v>
      </c>
      <c r="M8" s="24"/>
      <c r="N8" s="25"/>
    </row>
    <row r="9" spans="1:14" ht="83.1" customHeight="1" outlineLevel="1" x14ac:dyDescent="0.3">
      <c r="A9" s="20" t="s">
        <v>336</v>
      </c>
      <c r="B9" s="21" t="s">
        <v>403</v>
      </c>
      <c r="C9" s="21" t="s">
        <v>69</v>
      </c>
      <c r="D9" s="21" t="s">
        <v>62</v>
      </c>
      <c r="E9" s="22">
        <v>8310</v>
      </c>
      <c r="F9" s="301">
        <v>144305.26</v>
      </c>
      <c r="G9" s="301"/>
      <c r="H9" s="22">
        <v>2420</v>
      </c>
      <c r="I9" s="302" t="s">
        <v>56</v>
      </c>
      <c r="J9" s="302"/>
      <c r="K9" s="23" t="s">
        <v>57</v>
      </c>
      <c r="L9" s="224">
        <v>220056.65</v>
      </c>
      <c r="M9" s="24"/>
      <c r="N9" s="25"/>
    </row>
    <row r="10" spans="1:14" ht="83.1" customHeight="1" outlineLevel="1" x14ac:dyDescent="0.3">
      <c r="A10" s="20" t="s">
        <v>336</v>
      </c>
      <c r="B10" s="21" t="s">
        <v>403</v>
      </c>
      <c r="C10" s="21" t="s">
        <v>69</v>
      </c>
      <c r="D10" s="21" t="s">
        <v>61</v>
      </c>
      <c r="E10" s="22">
        <v>8310</v>
      </c>
      <c r="F10" s="301">
        <v>19330.61</v>
      </c>
      <c r="G10" s="301"/>
      <c r="H10" s="22">
        <v>2420</v>
      </c>
      <c r="I10" s="302" t="s">
        <v>56</v>
      </c>
      <c r="J10" s="302"/>
      <c r="K10" s="23" t="s">
        <v>57</v>
      </c>
      <c r="L10" s="224">
        <v>239387.26</v>
      </c>
      <c r="M10" s="24"/>
      <c r="N10" s="25"/>
    </row>
    <row r="11" spans="1:14" ht="83.1" customHeight="1" outlineLevel="1" x14ac:dyDescent="0.3">
      <c r="A11" s="20" t="s">
        <v>336</v>
      </c>
      <c r="B11" s="21" t="s">
        <v>403</v>
      </c>
      <c r="C11" s="21" t="s">
        <v>69</v>
      </c>
      <c r="D11" s="21" t="s">
        <v>63</v>
      </c>
      <c r="E11" s="22">
        <v>8310</v>
      </c>
      <c r="F11" s="301">
        <v>13663.89</v>
      </c>
      <c r="G11" s="301"/>
      <c r="H11" s="22">
        <v>2420</v>
      </c>
      <c r="I11" s="302" t="s">
        <v>56</v>
      </c>
      <c r="J11" s="302"/>
      <c r="K11" s="23" t="s">
        <v>57</v>
      </c>
      <c r="L11" s="224">
        <v>253051.15</v>
      </c>
      <c r="M11" s="24"/>
      <c r="N11" s="25"/>
    </row>
    <row r="12" spans="1:14" ht="83.1" customHeight="1" outlineLevel="1" x14ac:dyDescent="0.3">
      <c r="A12" s="20" t="s">
        <v>336</v>
      </c>
      <c r="B12" s="21" t="s">
        <v>403</v>
      </c>
      <c r="C12" s="21" t="s">
        <v>69</v>
      </c>
      <c r="D12" s="21" t="s">
        <v>64</v>
      </c>
      <c r="E12" s="22">
        <v>8310</v>
      </c>
      <c r="F12" s="301">
        <v>32142.38</v>
      </c>
      <c r="G12" s="301"/>
      <c r="H12" s="22">
        <v>2420</v>
      </c>
      <c r="I12" s="302" t="s">
        <v>56</v>
      </c>
      <c r="J12" s="302"/>
      <c r="K12" s="23" t="s">
        <v>57</v>
      </c>
      <c r="L12" s="224">
        <v>285193.53000000003</v>
      </c>
      <c r="M12" s="24"/>
      <c r="N12" s="25"/>
    </row>
    <row r="13" spans="1:14" ht="83.1" customHeight="1" outlineLevel="1" x14ac:dyDescent="0.3">
      <c r="A13" s="20" t="s">
        <v>336</v>
      </c>
      <c r="B13" s="21" t="s">
        <v>403</v>
      </c>
      <c r="C13" s="21" t="s">
        <v>69</v>
      </c>
      <c r="D13" s="21" t="s">
        <v>65</v>
      </c>
      <c r="E13" s="22">
        <v>8310</v>
      </c>
      <c r="F13" s="301">
        <v>39864.31</v>
      </c>
      <c r="G13" s="301"/>
      <c r="H13" s="22">
        <v>2420</v>
      </c>
      <c r="I13" s="302" t="s">
        <v>56</v>
      </c>
      <c r="J13" s="302"/>
      <c r="K13" s="23" t="s">
        <v>57</v>
      </c>
      <c r="L13" s="224">
        <v>325057.84000000003</v>
      </c>
      <c r="M13" s="24"/>
      <c r="N13" s="25"/>
    </row>
    <row r="14" spans="1:14" ht="83.1" customHeight="1" outlineLevel="1" x14ac:dyDescent="0.3">
      <c r="A14" s="20" t="s">
        <v>336</v>
      </c>
      <c r="B14" s="21" t="s">
        <v>403</v>
      </c>
      <c r="C14" s="21" t="s">
        <v>69</v>
      </c>
      <c r="D14" s="21" t="s">
        <v>66</v>
      </c>
      <c r="E14" s="22">
        <v>8310</v>
      </c>
      <c r="F14" s="301">
        <v>14086.46</v>
      </c>
      <c r="G14" s="301"/>
      <c r="H14" s="22">
        <v>2420</v>
      </c>
      <c r="I14" s="302" t="s">
        <v>56</v>
      </c>
      <c r="J14" s="302"/>
      <c r="K14" s="23" t="s">
        <v>57</v>
      </c>
      <c r="L14" s="224">
        <v>339144.3</v>
      </c>
      <c r="M14" s="24"/>
      <c r="N14" s="25"/>
    </row>
    <row r="15" spans="1:14" ht="83.1" customHeight="1" outlineLevel="1" x14ac:dyDescent="0.3">
      <c r="A15" s="20" t="s">
        <v>336</v>
      </c>
      <c r="B15" s="21" t="s">
        <v>403</v>
      </c>
      <c r="C15" s="21" t="s">
        <v>69</v>
      </c>
      <c r="D15" s="21" t="s">
        <v>67</v>
      </c>
      <c r="E15" s="22">
        <v>8310</v>
      </c>
      <c r="F15" s="301">
        <v>2989.57</v>
      </c>
      <c r="G15" s="301"/>
      <c r="H15" s="22">
        <v>2420</v>
      </c>
      <c r="I15" s="302" t="s">
        <v>56</v>
      </c>
      <c r="J15" s="302"/>
      <c r="K15" s="23" t="s">
        <v>57</v>
      </c>
      <c r="L15" s="224">
        <v>342133.87</v>
      </c>
      <c r="M15" s="24"/>
      <c r="N15" s="25"/>
    </row>
    <row r="16" spans="1:14" ht="83.1" customHeight="1" outlineLevel="1" x14ac:dyDescent="0.3">
      <c r="A16" s="20" t="s">
        <v>336</v>
      </c>
      <c r="B16" s="21" t="s">
        <v>403</v>
      </c>
      <c r="C16" s="21" t="s">
        <v>69</v>
      </c>
      <c r="D16" s="21" t="s">
        <v>68</v>
      </c>
      <c r="E16" s="22">
        <v>8310</v>
      </c>
      <c r="F16" s="301">
        <v>436831.71</v>
      </c>
      <c r="G16" s="301"/>
      <c r="H16" s="22">
        <v>2420</v>
      </c>
      <c r="I16" s="302" t="s">
        <v>56</v>
      </c>
      <c r="J16" s="302"/>
      <c r="K16" s="23" t="s">
        <v>57</v>
      </c>
      <c r="L16" s="224">
        <v>778965.58</v>
      </c>
      <c r="M16" s="24"/>
      <c r="N16" s="25"/>
    </row>
    <row r="17" spans="1:14" ht="83.1" customHeight="1" outlineLevel="1" x14ac:dyDescent="0.3">
      <c r="A17" s="20" t="s">
        <v>347</v>
      </c>
      <c r="B17" s="21" t="s">
        <v>404</v>
      </c>
      <c r="C17" s="21" t="s">
        <v>69</v>
      </c>
      <c r="D17" s="21" t="s">
        <v>61</v>
      </c>
      <c r="E17" s="22">
        <v>8310</v>
      </c>
      <c r="F17" s="301">
        <v>19330.61</v>
      </c>
      <c r="G17" s="301"/>
      <c r="H17" s="22">
        <v>2420</v>
      </c>
      <c r="I17" s="302" t="s">
        <v>56</v>
      </c>
      <c r="J17" s="302"/>
      <c r="K17" s="23" t="s">
        <v>57</v>
      </c>
      <c r="L17" s="224">
        <v>798296.19</v>
      </c>
      <c r="M17" s="24"/>
      <c r="N17" s="25"/>
    </row>
    <row r="18" spans="1:14" ht="83.1" customHeight="1" outlineLevel="1" x14ac:dyDescent="0.3">
      <c r="A18" s="20" t="s">
        <v>347</v>
      </c>
      <c r="B18" s="21" t="s">
        <v>404</v>
      </c>
      <c r="C18" s="21" t="s">
        <v>69</v>
      </c>
      <c r="D18" s="21" t="s">
        <v>62</v>
      </c>
      <c r="E18" s="22">
        <v>8310</v>
      </c>
      <c r="F18" s="301">
        <v>144305.26</v>
      </c>
      <c r="G18" s="301"/>
      <c r="H18" s="22">
        <v>2420</v>
      </c>
      <c r="I18" s="302" t="s">
        <v>56</v>
      </c>
      <c r="J18" s="302"/>
      <c r="K18" s="23" t="s">
        <v>57</v>
      </c>
      <c r="L18" s="224">
        <v>942601.45</v>
      </c>
      <c r="M18" s="24"/>
      <c r="N18" s="25"/>
    </row>
    <row r="19" spans="1:14" ht="83.1" customHeight="1" outlineLevel="1" x14ac:dyDescent="0.3">
      <c r="A19" s="20" t="s">
        <v>347</v>
      </c>
      <c r="B19" s="21" t="s">
        <v>404</v>
      </c>
      <c r="C19" s="21" t="s">
        <v>69</v>
      </c>
      <c r="D19" s="21" t="s">
        <v>60</v>
      </c>
      <c r="E19" s="22">
        <v>8310</v>
      </c>
      <c r="F19" s="301">
        <v>75751.39</v>
      </c>
      <c r="G19" s="301"/>
      <c r="H19" s="22">
        <v>2420</v>
      </c>
      <c r="I19" s="302" t="s">
        <v>56</v>
      </c>
      <c r="J19" s="302"/>
      <c r="K19" s="23" t="s">
        <v>57</v>
      </c>
      <c r="L19" s="224">
        <v>1018352.84</v>
      </c>
      <c r="M19" s="24"/>
      <c r="N19" s="25"/>
    </row>
    <row r="20" spans="1:14" ht="83.1" customHeight="1" outlineLevel="1" x14ac:dyDescent="0.3">
      <c r="A20" s="20" t="s">
        <v>347</v>
      </c>
      <c r="B20" s="21" t="s">
        <v>404</v>
      </c>
      <c r="C20" s="21" t="s">
        <v>69</v>
      </c>
      <c r="D20" s="21" t="s">
        <v>65</v>
      </c>
      <c r="E20" s="22">
        <v>8310</v>
      </c>
      <c r="F20" s="301">
        <v>39864.31</v>
      </c>
      <c r="G20" s="301"/>
      <c r="H20" s="22">
        <v>2420</v>
      </c>
      <c r="I20" s="302" t="s">
        <v>56</v>
      </c>
      <c r="J20" s="302"/>
      <c r="K20" s="23" t="s">
        <v>57</v>
      </c>
      <c r="L20" s="224">
        <v>1058217.1499999999</v>
      </c>
      <c r="M20" s="24"/>
      <c r="N20" s="25"/>
    </row>
    <row r="21" spans="1:14" ht="83.1" customHeight="1" outlineLevel="1" x14ac:dyDescent="0.3">
      <c r="A21" s="20" t="s">
        <v>347</v>
      </c>
      <c r="B21" s="21" t="s">
        <v>404</v>
      </c>
      <c r="C21" s="21" t="s">
        <v>69</v>
      </c>
      <c r="D21" s="21" t="s">
        <v>64</v>
      </c>
      <c r="E21" s="22">
        <v>8310</v>
      </c>
      <c r="F21" s="301">
        <v>32142.38</v>
      </c>
      <c r="G21" s="301"/>
      <c r="H21" s="22">
        <v>2420</v>
      </c>
      <c r="I21" s="302" t="s">
        <v>56</v>
      </c>
      <c r="J21" s="302"/>
      <c r="K21" s="23" t="s">
        <v>57</v>
      </c>
      <c r="L21" s="224">
        <v>1090359.53</v>
      </c>
      <c r="M21" s="24"/>
      <c r="N21" s="25"/>
    </row>
    <row r="22" spans="1:14" ht="83.1" customHeight="1" outlineLevel="1" x14ac:dyDescent="0.3">
      <c r="A22" s="20" t="s">
        <v>347</v>
      </c>
      <c r="B22" s="21" t="s">
        <v>404</v>
      </c>
      <c r="C22" s="21" t="s">
        <v>69</v>
      </c>
      <c r="D22" s="21" t="s">
        <v>63</v>
      </c>
      <c r="E22" s="22">
        <v>8310</v>
      </c>
      <c r="F22" s="301">
        <v>13663.89</v>
      </c>
      <c r="G22" s="301"/>
      <c r="H22" s="22">
        <v>2420</v>
      </c>
      <c r="I22" s="302" t="s">
        <v>56</v>
      </c>
      <c r="J22" s="302"/>
      <c r="K22" s="23" t="s">
        <v>57</v>
      </c>
      <c r="L22" s="224">
        <v>1104023.42</v>
      </c>
      <c r="M22" s="24"/>
      <c r="N22" s="25"/>
    </row>
    <row r="23" spans="1:14" ht="83.1" customHeight="1" outlineLevel="1" x14ac:dyDescent="0.3">
      <c r="A23" s="20" t="s">
        <v>347</v>
      </c>
      <c r="B23" s="21" t="s">
        <v>404</v>
      </c>
      <c r="C23" s="21" t="s">
        <v>69</v>
      </c>
      <c r="D23" s="21" t="s">
        <v>67</v>
      </c>
      <c r="E23" s="22">
        <v>8310</v>
      </c>
      <c r="F23" s="301">
        <v>2989.57</v>
      </c>
      <c r="G23" s="301"/>
      <c r="H23" s="22">
        <v>2420</v>
      </c>
      <c r="I23" s="302" t="s">
        <v>56</v>
      </c>
      <c r="J23" s="302"/>
      <c r="K23" s="23" t="s">
        <v>57</v>
      </c>
      <c r="L23" s="224">
        <v>1107012.99</v>
      </c>
      <c r="M23" s="24"/>
      <c r="N23" s="25"/>
    </row>
    <row r="24" spans="1:14" ht="83.1" customHeight="1" outlineLevel="1" x14ac:dyDescent="0.3">
      <c r="A24" s="20" t="s">
        <v>347</v>
      </c>
      <c r="B24" s="21" t="s">
        <v>404</v>
      </c>
      <c r="C24" s="21" t="s">
        <v>69</v>
      </c>
      <c r="D24" s="21" t="s">
        <v>66</v>
      </c>
      <c r="E24" s="22">
        <v>8310</v>
      </c>
      <c r="F24" s="301">
        <v>14086.46</v>
      </c>
      <c r="G24" s="301"/>
      <c r="H24" s="22">
        <v>2420</v>
      </c>
      <c r="I24" s="302" t="s">
        <v>56</v>
      </c>
      <c r="J24" s="302"/>
      <c r="K24" s="23" t="s">
        <v>57</v>
      </c>
      <c r="L24" s="224">
        <v>1121099.45</v>
      </c>
      <c r="M24" s="24"/>
      <c r="N24" s="25"/>
    </row>
    <row r="25" spans="1:14" ht="83.1" customHeight="1" outlineLevel="1" x14ac:dyDescent="0.3">
      <c r="A25" s="20" t="s">
        <v>347</v>
      </c>
      <c r="B25" s="21" t="s">
        <v>404</v>
      </c>
      <c r="C25" s="21" t="s">
        <v>69</v>
      </c>
      <c r="D25" s="21" t="s">
        <v>68</v>
      </c>
      <c r="E25" s="22">
        <v>8310</v>
      </c>
      <c r="F25" s="301">
        <v>436831.71</v>
      </c>
      <c r="G25" s="301"/>
      <c r="H25" s="22">
        <v>2420</v>
      </c>
      <c r="I25" s="302" t="s">
        <v>56</v>
      </c>
      <c r="J25" s="302"/>
      <c r="K25" s="23" t="s">
        <v>57</v>
      </c>
      <c r="L25" s="224">
        <v>1557931.16</v>
      </c>
      <c r="M25" s="24"/>
      <c r="N25" s="25"/>
    </row>
    <row r="26" spans="1:14" ht="83.1" customHeight="1" outlineLevel="1" x14ac:dyDescent="0.3">
      <c r="A26" s="20" t="s">
        <v>356</v>
      </c>
      <c r="B26" s="21" t="s">
        <v>405</v>
      </c>
      <c r="C26" s="21" t="s">
        <v>69</v>
      </c>
      <c r="D26" s="21" t="s">
        <v>61</v>
      </c>
      <c r="E26" s="22">
        <v>8310</v>
      </c>
      <c r="F26" s="301">
        <v>19330.61</v>
      </c>
      <c r="G26" s="301"/>
      <c r="H26" s="22">
        <v>2420</v>
      </c>
      <c r="I26" s="302" t="s">
        <v>56</v>
      </c>
      <c r="J26" s="302"/>
      <c r="K26" s="23" t="s">
        <v>57</v>
      </c>
      <c r="L26" s="224">
        <v>1577261.77</v>
      </c>
      <c r="M26" s="24"/>
      <c r="N26" s="25"/>
    </row>
    <row r="27" spans="1:14" ht="83.1" customHeight="1" outlineLevel="1" x14ac:dyDescent="0.3">
      <c r="A27" s="20" t="s">
        <v>356</v>
      </c>
      <c r="B27" s="21" t="s">
        <v>405</v>
      </c>
      <c r="C27" s="21" t="s">
        <v>69</v>
      </c>
      <c r="D27" s="21" t="s">
        <v>62</v>
      </c>
      <c r="E27" s="22">
        <v>8310</v>
      </c>
      <c r="F27" s="301">
        <v>144305.26</v>
      </c>
      <c r="G27" s="301"/>
      <c r="H27" s="22">
        <v>2420</v>
      </c>
      <c r="I27" s="302" t="s">
        <v>56</v>
      </c>
      <c r="J27" s="302"/>
      <c r="K27" s="23" t="s">
        <v>57</v>
      </c>
      <c r="L27" s="224">
        <v>1721567.03</v>
      </c>
      <c r="M27" s="24"/>
      <c r="N27" s="25"/>
    </row>
    <row r="28" spans="1:14" ht="83.1" customHeight="1" outlineLevel="1" x14ac:dyDescent="0.3">
      <c r="A28" s="20" t="s">
        <v>356</v>
      </c>
      <c r="B28" s="21" t="s">
        <v>405</v>
      </c>
      <c r="C28" s="21" t="s">
        <v>69</v>
      </c>
      <c r="D28" s="21" t="s">
        <v>60</v>
      </c>
      <c r="E28" s="22">
        <v>8310</v>
      </c>
      <c r="F28" s="301">
        <v>75751.39</v>
      </c>
      <c r="G28" s="301"/>
      <c r="H28" s="22">
        <v>2420</v>
      </c>
      <c r="I28" s="302" t="s">
        <v>56</v>
      </c>
      <c r="J28" s="302"/>
      <c r="K28" s="23" t="s">
        <v>57</v>
      </c>
      <c r="L28" s="224">
        <v>1797318.42</v>
      </c>
      <c r="M28" s="24"/>
      <c r="N28" s="25"/>
    </row>
    <row r="29" spans="1:14" ht="83.1" customHeight="1" outlineLevel="1" x14ac:dyDescent="0.3">
      <c r="A29" s="20" t="s">
        <v>356</v>
      </c>
      <c r="B29" s="21" t="s">
        <v>405</v>
      </c>
      <c r="C29" s="21" t="s">
        <v>69</v>
      </c>
      <c r="D29" s="21" t="s">
        <v>65</v>
      </c>
      <c r="E29" s="22">
        <v>8310</v>
      </c>
      <c r="F29" s="301">
        <v>39864.31</v>
      </c>
      <c r="G29" s="301"/>
      <c r="H29" s="22">
        <v>2420</v>
      </c>
      <c r="I29" s="302" t="s">
        <v>56</v>
      </c>
      <c r="J29" s="302"/>
      <c r="K29" s="23" t="s">
        <v>57</v>
      </c>
      <c r="L29" s="224">
        <v>1837182.73</v>
      </c>
      <c r="M29" s="24"/>
      <c r="N29" s="25"/>
    </row>
    <row r="30" spans="1:14" ht="83.1" customHeight="1" outlineLevel="1" x14ac:dyDescent="0.3">
      <c r="A30" s="20" t="s">
        <v>356</v>
      </c>
      <c r="B30" s="21" t="s">
        <v>405</v>
      </c>
      <c r="C30" s="21" t="s">
        <v>69</v>
      </c>
      <c r="D30" s="21" t="s">
        <v>64</v>
      </c>
      <c r="E30" s="22">
        <v>8310</v>
      </c>
      <c r="F30" s="301">
        <v>32142.38</v>
      </c>
      <c r="G30" s="301"/>
      <c r="H30" s="22">
        <v>2420</v>
      </c>
      <c r="I30" s="302" t="s">
        <v>56</v>
      </c>
      <c r="J30" s="302"/>
      <c r="K30" s="23" t="s">
        <v>57</v>
      </c>
      <c r="L30" s="224">
        <v>1869325.11</v>
      </c>
      <c r="M30" s="24"/>
      <c r="N30" s="25"/>
    </row>
    <row r="31" spans="1:14" ht="83.1" customHeight="1" outlineLevel="1" x14ac:dyDescent="0.3">
      <c r="A31" s="20" t="s">
        <v>356</v>
      </c>
      <c r="B31" s="21" t="s">
        <v>405</v>
      </c>
      <c r="C31" s="21" t="s">
        <v>69</v>
      </c>
      <c r="D31" s="21" t="s">
        <v>63</v>
      </c>
      <c r="E31" s="22">
        <v>8310</v>
      </c>
      <c r="F31" s="301">
        <v>13663.89</v>
      </c>
      <c r="G31" s="301"/>
      <c r="H31" s="22">
        <v>2420</v>
      </c>
      <c r="I31" s="302" t="s">
        <v>56</v>
      </c>
      <c r="J31" s="302"/>
      <c r="K31" s="23" t="s">
        <v>57</v>
      </c>
      <c r="L31" s="224">
        <v>1882989</v>
      </c>
      <c r="M31" s="24"/>
      <c r="N31" s="25"/>
    </row>
    <row r="32" spans="1:14" ht="83.1" customHeight="1" outlineLevel="1" x14ac:dyDescent="0.3">
      <c r="A32" s="20" t="s">
        <v>356</v>
      </c>
      <c r="B32" s="21" t="s">
        <v>405</v>
      </c>
      <c r="C32" s="21" t="s">
        <v>69</v>
      </c>
      <c r="D32" s="21" t="s">
        <v>67</v>
      </c>
      <c r="E32" s="22">
        <v>8310</v>
      </c>
      <c r="F32" s="301">
        <v>2989.57</v>
      </c>
      <c r="G32" s="301"/>
      <c r="H32" s="22">
        <v>2420</v>
      </c>
      <c r="I32" s="302" t="s">
        <v>56</v>
      </c>
      <c r="J32" s="302"/>
      <c r="K32" s="23" t="s">
        <v>57</v>
      </c>
      <c r="L32" s="224">
        <v>1885978.57</v>
      </c>
      <c r="M32" s="24"/>
      <c r="N32" s="25"/>
    </row>
    <row r="33" spans="1:14" ht="83.1" customHeight="1" outlineLevel="1" x14ac:dyDescent="0.3">
      <c r="A33" s="20" t="s">
        <v>356</v>
      </c>
      <c r="B33" s="21" t="s">
        <v>405</v>
      </c>
      <c r="C33" s="21" t="s">
        <v>69</v>
      </c>
      <c r="D33" s="21" t="s">
        <v>66</v>
      </c>
      <c r="E33" s="22">
        <v>8310</v>
      </c>
      <c r="F33" s="301">
        <v>14086.46</v>
      </c>
      <c r="G33" s="301"/>
      <c r="H33" s="22">
        <v>2420</v>
      </c>
      <c r="I33" s="302" t="s">
        <v>56</v>
      </c>
      <c r="J33" s="302"/>
      <c r="K33" s="23" t="s">
        <v>57</v>
      </c>
      <c r="L33" s="224">
        <v>1900065.03</v>
      </c>
      <c r="M33" s="24"/>
      <c r="N33" s="25"/>
    </row>
    <row r="34" spans="1:14" ht="83.1" customHeight="1" outlineLevel="1" x14ac:dyDescent="0.3">
      <c r="A34" s="20" t="s">
        <v>356</v>
      </c>
      <c r="B34" s="21" t="s">
        <v>405</v>
      </c>
      <c r="C34" s="21" t="s">
        <v>69</v>
      </c>
      <c r="D34" s="21" t="s">
        <v>68</v>
      </c>
      <c r="E34" s="22">
        <v>8310</v>
      </c>
      <c r="F34" s="301">
        <v>436831.71</v>
      </c>
      <c r="G34" s="301"/>
      <c r="H34" s="22">
        <v>2420</v>
      </c>
      <c r="I34" s="302" t="s">
        <v>56</v>
      </c>
      <c r="J34" s="302"/>
      <c r="K34" s="23" t="s">
        <v>57</v>
      </c>
      <c r="L34" s="224">
        <v>2336896.7400000002</v>
      </c>
      <c r="M34" s="24"/>
      <c r="N34" s="25"/>
    </row>
    <row r="35" spans="1:14" ht="83.1" customHeight="1" outlineLevel="1" x14ac:dyDescent="0.3">
      <c r="A35" s="20" t="s">
        <v>369</v>
      </c>
      <c r="B35" s="21" t="s">
        <v>406</v>
      </c>
      <c r="C35" s="21" t="s">
        <v>69</v>
      </c>
      <c r="D35" s="21" t="s">
        <v>60</v>
      </c>
      <c r="E35" s="22">
        <v>8310</v>
      </c>
      <c r="F35" s="301">
        <v>75751.39</v>
      </c>
      <c r="G35" s="301"/>
      <c r="H35" s="22">
        <v>2420</v>
      </c>
      <c r="I35" s="302" t="s">
        <v>56</v>
      </c>
      <c r="J35" s="302"/>
      <c r="K35" s="23" t="s">
        <v>57</v>
      </c>
      <c r="L35" s="224">
        <v>2412648.13</v>
      </c>
      <c r="M35" s="24"/>
      <c r="N35" s="25"/>
    </row>
    <row r="36" spans="1:14" ht="83.1" customHeight="1" outlineLevel="1" x14ac:dyDescent="0.3">
      <c r="A36" s="20" t="s">
        <v>369</v>
      </c>
      <c r="B36" s="21" t="s">
        <v>406</v>
      </c>
      <c r="C36" s="21" t="s">
        <v>69</v>
      </c>
      <c r="D36" s="21" t="s">
        <v>62</v>
      </c>
      <c r="E36" s="22">
        <v>8310</v>
      </c>
      <c r="F36" s="301">
        <v>144305.26</v>
      </c>
      <c r="G36" s="301"/>
      <c r="H36" s="22">
        <v>2420</v>
      </c>
      <c r="I36" s="302" t="s">
        <v>56</v>
      </c>
      <c r="J36" s="302"/>
      <c r="K36" s="23" t="s">
        <v>57</v>
      </c>
      <c r="L36" s="224">
        <v>2556953.39</v>
      </c>
      <c r="M36" s="24"/>
      <c r="N36" s="25"/>
    </row>
    <row r="37" spans="1:14" ht="83.1" customHeight="1" outlineLevel="1" x14ac:dyDescent="0.3">
      <c r="A37" s="20" t="s">
        <v>369</v>
      </c>
      <c r="B37" s="21" t="s">
        <v>406</v>
      </c>
      <c r="C37" s="21" t="s">
        <v>69</v>
      </c>
      <c r="D37" s="21" t="s">
        <v>61</v>
      </c>
      <c r="E37" s="22">
        <v>8310</v>
      </c>
      <c r="F37" s="301">
        <v>19330.61</v>
      </c>
      <c r="G37" s="301"/>
      <c r="H37" s="22">
        <v>2420</v>
      </c>
      <c r="I37" s="302" t="s">
        <v>56</v>
      </c>
      <c r="J37" s="302"/>
      <c r="K37" s="23" t="s">
        <v>57</v>
      </c>
      <c r="L37" s="224">
        <v>2576284</v>
      </c>
      <c r="M37" s="24"/>
      <c r="N37" s="25"/>
    </row>
    <row r="38" spans="1:14" ht="83.1" customHeight="1" outlineLevel="1" x14ac:dyDescent="0.3">
      <c r="A38" s="20" t="s">
        <v>369</v>
      </c>
      <c r="B38" s="21" t="s">
        <v>406</v>
      </c>
      <c r="C38" s="21" t="s">
        <v>69</v>
      </c>
      <c r="D38" s="21" t="s">
        <v>63</v>
      </c>
      <c r="E38" s="22">
        <v>8310</v>
      </c>
      <c r="F38" s="301">
        <v>13663.89</v>
      </c>
      <c r="G38" s="301"/>
      <c r="H38" s="22">
        <v>2420</v>
      </c>
      <c r="I38" s="302" t="s">
        <v>56</v>
      </c>
      <c r="J38" s="302"/>
      <c r="K38" s="23" t="s">
        <v>57</v>
      </c>
      <c r="L38" s="224">
        <v>2589947.89</v>
      </c>
      <c r="M38" s="24"/>
      <c r="N38" s="25"/>
    </row>
    <row r="39" spans="1:14" ht="83.1" customHeight="1" outlineLevel="1" x14ac:dyDescent="0.3">
      <c r="A39" s="20" t="s">
        <v>369</v>
      </c>
      <c r="B39" s="21" t="s">
        <v>406</v>
      </c>
      <c r="C39" s="21" t="s">
        <v>69</v>
      </c>
      <c r="D39" s="21" t="s">
        <v>64</v>
      </c>
      <c r="E39" s="22">
        <v>8310</v>
      </c>
      <c r="F39" s="301">
        <v>32142.38</v>
      </c>
      <c r="G39" s="301"/>
      <c r="H39" s="22">
        <v>2420</v>
      </c>
      <c r="I39" s="302" t="s">
        <v>56</v>
      </c>
      <c r="J39" s="302"/>
      <c r="K39" s="23" t="s">
        <v>57</v>
      </c>
      <c r="L39" s="224">
        <v>2622090.27</v>
      </c>
      <c r="M39" s="24"/>
      <c r="N39" s="25"/>
    </row>
    <row r="40" spans="1:14" ht="83.1" customHeight="1" outlineLevel="1" x14ac:dyDescent="0.3">
      <c r="A40" s="20" t="s">
        <v>369</v>
      </c>
      <c r="B40" s="21" t="s">
        <v>406</v>
      </c>
      <c r="C40" s="21" t="s">
        <v>69</v>
      </c>
      <c r="D40" s="21" t="s">
        <v>65</v>
      </c>
      <c r="E40" s="22">
        <v>8310</v>
      </c>
      <c r="F40" s="301">
        <v>39864.31</v>
      </c>
      <c r="G40" s="301"/>
      <c r="H40" s="22">
        <v>2420</v>
      </c>
      <c r="I40" s="302" t="s">
        <v>56</v>
      </c>
      <c r="J40" s="302"/>
      <c r="K40" s="23" t="s">
        <v>57</v>
      </c>
      <c r="L40" s="224">
        <v>2661954.58</v>
      </c>
      <c r="M40" s="24"/>
      <c r="N40" s="25"/>
    </row>
    <row r="41" spans="1:14" ht="83.1" customHeight="1" outlineLevel="1" x14ac:dyDescent="0.3">
      <c r="A41" s="20" t="s">
        <v>369</v>
      </c>
      <c r="B41" s="21" t="s">
        <v>406</v>
      </c>
      <c r="C41" s="21" t="s">
        <v>69</v>
      </c>
      <c r="D41" s="21" t="s">
        <v>66</v>
      </c>
      <c r="E41" s="22">
        <v>8310</v>
      </c>
      <c r="F41" s="301">
        <v>14086.46</v>
      </c>
      <c r="G41" s="301"/>
      <c r="H41" s="22">
        <v>2420</v>
      </c>
      <c r="I41" s="302" t="s">
        <v>56</v>
      </c>
      <c r="J41" s="302"/>
      <c r="K41" s="23" t="s">
        <v>57</v>
      </c>
      <c r="L41" s="224">
        <v>2676041.04</v>
      </c>
      <c r="M41" s="24"/>
      <c r="N41" s="25"/>
    </row>
    <row r="42" spans="1:14" ht="83.1" customHeight="1" outlineLevel="1" x14ac:dyDescent="0.3">
      <c r="A42" s="20" t="s">
        <v>369</v>
      </c>
      <c r="B42" s="21" t="s">
        <v>406</v>
      </c>
      <c r="C42" s="21" t="s">
        <v>69</v>
      </c>
      <c r="D42" s="21" t="s">
        <v>67</v>
      </c>
      <c r="E42" s="22">
        <v>8310</v>
      </c>
      <c r="F42" s="301">
        <v>2989.57</v>
      </c>
      <c r="G42" s="301"/>
      <c r="H42" s="22">
        <v>2420</v>
      </c>
      <c r="I42" s="302" t="s">
        <v>56</v>
      </c>
      <c r="J42" s="302"/>
      <c r="K42" s="23" t="s">
        <v>57</v>
      </c>
      <c r="L42" s="224">
        <v>2679030.61</v>
      </c>
      <c r="M42" s="24"/>
      <c r="N42" s="25"/>
    </row>
    <row r="43" spans="1:14" ht="83.1" customHeight="1" outlineLevel="1" x14ac:dyDescent="0.3">
      <c r="A43" s="20" t="s">
        <v>369</v>
      </c>
      <c r="B43" s="21" t="s">
        <v>406</v>
      </c>
      <c r="C43" s="21" t="s">
        <v>69</v>
      </c>
      <c r="D43" s="21" t="s">
        <v>68</v>
      </c>
      <c r="E43" s="22">
        <v>8310</v>
      </c>
      <c r="F43" s="301">
        <v>436831.71</v>
      </c>
      <c r="G43" s="301"/>
      <c r="H43" s="22">
        <v>2420</v>
      </c>
      <c r="I43" s="302" t="s">
        <v>56</v>
      </c>
      <c r="J43" s="302"/>
      <c r="K43" s="23" t="s">
        <v>57</v>
      </c>
      <c r="L43" s="224">
        <v>3115862.32</v>
      </c>
      <c r="M43" s="24"/>
      <c r="N43" s="25"/>
    </row>
    <row r="44" spans="1:14" ht="83.1" customHeight="1" outlineLevel="1" x14ac:dyDescent="0.3">
      <c r="A44" s="20" t="s">
        <v>371</v>
      </c>
      <c r="B44" s="21" t="s">
        <v>407</v>
      </c>
      <c r="C44" s="21" t="s">
        <v>69</v>
      </c>
      <c r="D44" s="21" t="s">
        <v>61</v>
      </c>
      <c r="E44" s="22">
        <v>8310</v>
      </c>
      <c r="F44" s="301">
        <v>19330.61</v>
      </c>
      <c r="G44" s="301"/>
      <c r="H44" s="22">
        <v>2420</v>
      </c>
      <c r="I44" s="302" t="s">
        <v>56</v>
      </c>
      <c r="J44" s="302"/>
      <c r="K44" s="23" t="s">
        <v>57</v>
      </c>
      <c r="L44" s="224">
        <v>3135192.93</v>
      </c>
      <c r="M44" s="24"/>
      <c r="N44" s="25"/>
    </row>
    <row r="45" spans="1:14" ht="83.1" customHeight="1" outlineLevel="1" x14ac:dyDescent="0.3">
      <c r="A45" s="20" t="s">
        <v>371</v>
      </c>
      <c r="B45" s="21" t="s">
        <v>407</v>
      </c>
      <c r="C45" s="21" t="s">
        <v>69</v>
      </c>
      <c r="D45" s="21" t="s">
        <v>62</v>
      </c>
      <c r="E45" s="22">
        <v>8310</v>
      </c>
      <c r="F45" s="301">
        <v>144305.26</v>
      </c>
      <c r="G45" s="301"/>
      <c r="H45" s="22">
        <v>2420</v>
      </c>
      <c r="I45" s="302" t="s">
        <v>56</v>
      </c>
      <c r="J45" s="302"/>
      <c r="K45" s="23" t="s">
        <v>57</v>
      </c>
      <c r="L45" s="224">
        <v>3279498.19</v>
      </c>
      <c r="M45" s="24"/>
      <c r="N45" s="25"/>
    </row>
    <row r="46" spans="1:14" ht="83.1" customHeight="1" outlineLevel="1" x14ac:dyDescent="0.3">
      <c r="A46" s="20" t="s">
        <v>371</v>
      </c>
      <c r="B46" s="21" t="s">
        <v>407</v>
      </c>
      <c r="C46" s="21" t="s">
        <v>69</v>
      </c>
      <c r="D46" s="21" t="s">
        <v>60</v>
      </c>
      <c r="E46" s="22">
        <v>8310</v>
      </c>
      <c r="F46" s="301">
        <v>75751.39</v>
      </c>
      <c r="G46" s="301"/>
      <c r="H46" s="22">
        <v>2420</v>
      </c>
      <c r="I46" s="302" t="s">
        <v>56</v>
      </c>
      <c r="J46" s="302"/>
      <c r="K46" s="23" t="s">
        <v>57</v>
      </c>
      <c r="L46" s="224">
        <v>3355249.58</v>
      </c>
      <c r="M46" s="24"/>
      <c r="N46" s="25"/>
    </row>
    <row r="47" spans="1:14" ht="83.1" customHeight="1" outlineLevel="1" x14ac:dyDescent="0.3">
      <c r="A47" s="20" t="s">
        <v>371</v>
      </c>
      <c r="B47" s="21" t="s">
        <v>407</v>
      </c>
      <c r="C47" s="21" t="s">
        <v>69</v>
      </c>
      <c r="D47" s="21" t="s">
        <v>65</v>
      </c>
      <c r="E47" s="22">
        <v>8310</v>
      </c>
      <c r="F47" s="301">
        <v>39864.31</v>
      </c>
      <c r="G47" s="301"/>
      <c r="H47" s="22">
        <v>2420</v>
      </c>
      <c r="I47" s="302" t="s">
        <v>56</v>
      </c>
      <c r="J47" s="302"/>
      <c r="K47" s="23" t="s">
        <v>57</v>
      </c>
      <c r="L47" s="224">
        <v>3395113.89</v>
      </c>
      <c r="M47" s="24"/>
      <c r="N47" s="25"/>
    </row>
    <row r="48" spans="1:14" ht="83.1" customHeight="1" outlineLevel="1" x14ac:dyDescent="0.3">
      <c r="A48" s="20" t="s">
        <v>371</v>
      </c>
      <c r="B48" s="21" t="s">
        <v>407</v>
      </c>
      <c r="C48" s="21" t="s">
        <v>69</v>
      </c>
      <c r="D48" s="21" t="s">
        <v>64</v>
      </c>
      <c r="E48" s="22">
        <v>8310</v>
      </c>
      <c r="F48" s="301">
        <v>32142.38</v>
      </c>
      <c r="G48" s="301"/>
      <c r="H48" s="22">
        <v>2420</v>
      </c>
      <c r="I48" s="302" t="s">
        <v>56</v>
      </c>
      <c r="J48" s="302"/>
      <c r="K48" s="23" t="s">
        <v>57</v>
      </c>
      <c r="L48" s="224">
        <v>3427256.27</v>
      </c>
      <c r="M48" s="24"/>
      <c r="N48" s="25"/>
    </row>
    <row r="49" spans="1:14" ht="83.1" customHeight="1" outlineLevel="1" x14ac:dyDescent="0.3">
      <c r="A49" s="20" t="s">
        <v>371</v>
      </c>
      <c r="B49" s="21" t="s">
        <v>407</v>
      </c>
      <c r="C49" s="21" t="s">
        <v>69</v>
      </c>
      <c r="D49" s="21" t="s">
        <v>63</v>
      </c>
      <c r="E49" s="22">
        <v>8310</v>
      </c>
      <c r="F49" s="301">
        <v>13663.89</v>
      </c>
      <c r="G49" s="301"/>
      <c r="H49" s="22">
        <v>2420</v>
      </c>
      <c r="I49" s="302" t="s">
        <v>56</v>
      </c>
      <c r="J49" s="302"/>
      <c r="K49" s="23" t="s">
        <v>57</v>
      </c>
      <c r="L49" s="224">
        <v>3440920.16</v>
      </c>
      <c r="M49" s="24"/>
      <c r="N49" s="25"/>
    </row>
    <row r="50" spans="1:14" ht="83.1" customHeight="1" outlineLevel="1" x14ac:dyDescent="0.3">
      <c r="A50" s="20" t="s">
        <v>371</v>
      </c>
      <c r="B50" s="21" t="s">
        <v>407</v>
      </c>
      <c r="C50" s="21" t="s">
        <v>69</v>
      </c>
      <c r="D50" s="21" t="s">
        <v>67</v>
      </c>
      <c r="E50" s="22">
        <v>8310</v>
      </c>
      <c r="F50" s="301">
        <v>2989.57</v>
      </c>
      <c r="G50" s="301"/>
      <c r="H50" s="22">
        <v>2420</v>
      </c>
      <c r="I50" s="302" t="s">
        <v>56</v>
      </c>
      <c r="J50" s="302"/>
      <c r="K50" s="23" t="s">
        <v>57</v>
      </c>
      <c r="L50" s="224">
        <v>3443909.73</v>
      </c>
      <c r="M50" s="24"/>
      <c r="N50" s="25"/>
    </row>
    <row r="51" spans="1:14" ht="83.1" customHeight="1" outlineLevel="1" x14ac:dyDescent="0.3">
      <c r="A51" s="20" t="s">
        <v>371</v>
      </c>
      <c r="B51" s="21" t="s">
        <v>407</v>
      </c>
      <c r="C51" s="21" t="s">
        <v>69</v>
      </c>
      <c r="D51" s="21" t="s">
        <v>66</v>
      </c>
      <c r="E51" s="22">
        <v>8310</v>
      </c>
      <c r="F51" s="301">
        <v>14086.46</v>
      </c>
      <c r="G51" s="301"/>
      <c r="H51" s="22">
        <v>2420</v>
      </c>
      <c r="I51" s="302" t="s">
        <v>56</v>
      </c>
      <c r="J51" s="302"/>
      <c r="K51" s="23" t="s">
        <v>57</v>
      </c>
      <c r="L51" s="224">
        <v>3457996.19</v>
      </c>
      <c r="M51" s="24"/>
      <c r="N51" s="25"/>
    </row>
    <row r="52" spans="1:14" ht="83.1" customHeight="1" outlineLevel="1" x14ac:dyDescent="0.3">
      <c r="A52" s="20" t="s">
        <v>371</v>
      </c>
      <c r="B52" s="21" t="s">
        <v>407</v>
      </c>
      <c r="C52" s="21" t="s">
        <v>69</v>
      </c>
      <c r="D52" s="21" t="s">
        <v>68</v>
      </c>
      <c r="E52" s="22">
        <v>8310</v>
      </c>
      <c r="F52" s="301">
        <v>436831.71</v>
      </c>
      <c r="G52" s="301"/>
      <c r="H52" s="22">
        <v>2420</v>
      </c>
      <c r="I52" s="302" t="s">
        <v>56</v>
      </c>
      <c r="J52" s="302"/>
      <c r="K52" s="23" t="s">
        <v>57</v>
      </c>
      <c r="L52" s="224">
        <v>3894827.9</v>
      </c>
      <c r="M52" s="24"/>
      <c r="N52" s="25"/>
    </row>
    <row r="53" spans="1:14" ht="83.1" customHeight="1" outlineLevel="1" x14ac:dyDescent="0.3">
      <c r="A53" s="20" t="s">
        <v>378</v>
      </c>
      <c r="B53" s="21" t="s">
        <v>408</v>
      </c>
      <c r="C53" s="21" t="s">
        <v>69</v>
      </c>
      <c r="D53" s="21" t="s">
        <v>61</v>
      </c>
      <c r="E53" s="22">
        <v>8310</v>
      </c>
      <c r="F53" s="301">
        <v>19330.61</v>
      </c>
      <c r="G53" s="301"/>
      <c r="H53" s="22">
        <v>2420</v>
      </c>
      <c r="I53" s="302" t="s">
        <v>56</v>
      </c>
      <c r="J53" s="302"/>
      <c r="K53" s="23" t="s">
        <v>57</v>
      </c>
      <c r="L53" s="224">
        <v>3914158.51</v>
      </c>
      <c r="M53" s="24"/>
      <c r="N53" s="25"/>
    </row>
    <row r="54" spans="1:14" ht="83.1" customHeight="1" outlineLevel="1" x14ac:dyDescent="0.3">
      <c r="A54" s="20" t="s">
        <v>378</v>
      </c>
      <c r="B54" s="21" t="s">
        <v>408</v>
      </c>
      <c r="C54" s="21" t="s">
        <v>69</v>
      </c>
      <c r="D54" s="21" t="s">
        <v>62</v>
      </c>
      <c r="E54" s="22">
        <v>8310</v>
      </c>
      <c r="F54" s="301">
        <v>144305.26</v>
      </c>
      <c r="G54" s="301"/>
      <c r="H54" s="22">
        <v>2420</v>
      </c>
      <c r="I54" s="302" t="s">
        <v>56</v>
      </c>
      <c r="J54" s="302"/>
      <c r="K54" s="23" t="s">
        <v>57</v>
      </c>
      <c r="L54" s="224">
        <v>4058463.77</v>
      </c>
      <c r="M54" s="24"/>
      <c r="N54" s="25"/>
    </row>
    <row r="55" spans="1:14" ht="83.1" customHeight="1" outlineLevel="1" x14ac:dyDescent="0.3">
      <c r="A55" s="20" t="s">
        <v>378</v>
      </c>
      <c r="B55" s="21" t="s">
        <v>408</v>
      </c>
      <c r="C55" s="21" t="s">
        <v>69</v>
      </c>
      <c r="D55" s="21" t="s">
        <v>60</v>
      </c>
      <c r="E55" s="22">
        <v>8310</v>
      </c>
      <c r="F55" s="301">
        <v>75751.39</v>
      </c>
      <c r="G55" s="301"/>
      <c r="H55" s="22">
        <v>2420</v>
      </c>
      <c r="I55" s="302" t="s">
        <v>56</v>
      </c>
      <c r="J55" s="302"/>
      <c r="K55" s="23" t="s">
        <v>57</v>
      </c>
      <c r="L55" s="224">
        <v>4134215.16</v>
      </c>
      <c r="M55" s="24"/>
      <c r="N55" s="25"/>
    </row>
    <row r="56" spans="1:14" ht="83.1" customHeight="1" outlineLevel="1" x14ac:dyDescent="0.3">
      <c r="A56" s="20" t="s">
        <v>378</v>
      </c>
      <c r="B56" s="21" t="s">
        <v>408</v>
      </c>
      <c r="C56" s="21" t="s">
        <v>69</v>
      </c>
      <c r="D56" s="21" t="s">
        <v>65</v>
      </c>
      <c r="E56" s="22">
        <v>8310</v>
      </c>
      <c r="F56" s="301">
        <v>39864.31</v>
      </c>
      <c r="G56" s="301"/>
      <c r="H56" s="22">
        <v>2420</v>
      </c>
      <c r="I56" s="302" t="s">
        <v>56</v>
      </c>
      <c r="J56" s="302"/>
      <c r="K56" s="23" t="s">
        <v>57</v>
      </c>
      <c r="L56" s="224">
        <v>4174079.47</v>
      </c>
      <c r="M56" s="24"/>
      <c r="N56" s="25"/>
    </row>
    <row r="57" spans="1:14" ht="83.1" customHeight="1" outlineLevel="1" x14ac:dyDescent="0.3">
      <c r="A57" s="20" t="s">
        <v>378</v>
      </c>
      <c r="B57" s="21" t="s">
        <v>408</v>
      </c>
      <c r="C57" s="21" t="s">
        <v>69</v>
      </c>
      <c r="D57" s="21" t="s">
        <v>64</v>
      </c>
      <c r="E57" s="22">
        <v>8310</v>
      </c>
      <c r="F57" s="301">
        <v>32142.38</v>
      </c>
      <c r="G57" s="301"/>
      <c r="H57" s="22">
        <v>2420</v>
      </c>
      <c r="I57" s="302" t="s">
        <v>56</v>
      </c>
      <c r="J57" s="302"/>
      <c r="K57" s="23" t="s">
        <v>57</v>
      </c>
      <c r="L57" s="224">
        <v>4206221.8499999996</v>
      </c>
      <c r="M57" s="24"/>
      <c r="N57" s="25"/>
    </row>
    <row r="58" spans="1:14" ht="83.1" customHeight="1" outlineLevel="1" x14ac:dyDescent="0.3">
      <c r="A58" s="20" t="s">
        <v>378</v>
      </c>
      <c r="B58" s="21" t="s">
        <v>408</v>
      </c>
      <c r="C58" s="21" t="s">
        <v>69</v>
      </c>
      <c r="D58" s="21" t="s">
        <v>63</v>
      </c>
      <c r="E58" s="22">
        <v>8310</v>
      </c>
      <c r="F58" s="301">
        <v>13663.89</v>
      </c>
      <c r="G58" s="301"/>
      <c r="H58" s="22">
        <v>2420</v>
      </c>
      <c r="I58" s="302" t="s">
        <v>56</v>
      </c>
      <c r="J58" s="302"/>
      <c r="K58" s="23" t="s">
        <v>57</v>
      </c>
      <c r="L58" s="224">
        <v>4219885.74</v>
      </c>
      <c r="M58" s="24"/>
      <c r="N58" s="25"/>
    </row>
    <row r="59" spans="1:14" ht="83.1" customHeight="1" outlineLevel="1" x14ac:dyDescent="0.3">
      <c r="A59" s="20" t="s">
        <v>378</v>
      </c>
      <c r="B59" s="21" t="s">
        <v>408</v>
      </c>
      <c r="C59" s="21" t="s">
        <v>69</v>
      </c>
      <c r="D59" s="21" t="s">
        <v>67</v>
      </c>
      <c r="E59" s="22">
        <v>8310</v>
      </c>
      <c r="F59" s="301">
        <v>2989.57</v>
      </c>
      <c r="G59" s="301"/>
      <c r="H59" s="22">
        <v>2420</v>
      </c>
      <c r="I59" s="302" t="s">
        <v>56</v>
      </c>
      <c r="J59" s="302"/>
      <c r="K59" s="23" t="s">
        <v>57</v>
      </c>
      <c r="L59" s="224">
        <v>4222875.3099999996</v>
      </c>
      <c r="M59" s="24"/>
      <c r="N59" s="25"/>
    </row>
    <row r="60" spans="1:14" ht="83.1" customHeight="1" outlineLevel="1" x14ac:dyDescent="0.3">
      <c r="A60" s="20" t="s">
        <v>378</v>
      </c>
      <c r="B60" s="21" t="s">
        <v>408</v>
      </c>
      <c r="C60" s="21" t="s">
        <v>69</v>
      </c>
      <c r="D60" s="21" t="s">
        <v>66</v>
      </c>
      <c r="E60" s="22">
        <v>8310</v>
      </c>
      <c r="F60" s="301">
        <v>14086.46</v>
      </c>
      <c r="G60" s="301"/>
      <c r="H60" s="22">
        <v>2420</v>
      </c>
      <c r="I60" s="302" t="s">
        <v>56</v>
      </c>
      <c r="J60" s="302"/>
      <c r="K60" s="23" t="s">
        <v>57</v>
      </c>
      <c r="L60" s="224">
        <v>4236961.7699999996</v>
      </c>
      <c r="M60" s="24"/>
      <c r="N60" s="25"/>
    </row>
    <row r="61" spans="1:14" ht="83.1" customHeight="1" outlineLevel="1" x14ac:dyDescent="0.3">
      <c r="A61" s="20" t="s">
        <v>378</v>
      </c>
      <c r="B61" s="21" t="s">
        <v>408</v>
      </c>
      <c r="C61" s="21" t="s">
        <v>69</v>
      </c>
      <c r="D61" s="21" t="s">
        <v>68</v>
      </c>
      <c r="E61" s="22">
        <v>8310</v>
      </c>
      <c r="F61" s="301">
        <v>436831.71</v>
      </c>
      <c r="G61" s="301"/>
      <c r="H61" s="22">
        <v>2420</v>
      </c>
      <c r="I61" s="302" t="s">
        <v>56</v>
      </c>
      <c r="J61" s="302"/>
      <c r="K61" s="23" t="s">
        <v>57</v>
      </c>
      <c r="L61" s="224">
        <v>4673793.4800000004</v>
      </c>
      <c r="M61" s="24"/>
      <c r="N61" s="25"/>
    </row>
    <row r="62" spans="1:14" ht="83.1" customHeight="1" outlineLevel="1" x14ac:dyDescent="0.3">
      <c r="A62" s="20" t="s">
        <v>384</v>
      </c>
      <c r="B62" s="21" t="s">
        <v>409</v>
      </c>
      <c r="C62" s="21" t="s">
        <v>69</v>
      </c>
      <c r="D62" s="21" t="s">
        <v>62</v>
      </c>
      <c r="E62" s="22">
        <v>8310</v>
      </c>
      <c r="F62" s="301">
        <v>144305.26</v>
      </c>
      <c r="G62" s="301"/>
      <c r="H62" s="22">
        <v>2420</v>
      </c>
      <c r="I62" s="302" t="s">
        <v>56</v>
      </c>
      <c r="J62" s="302"/>
      <c r="K62" s="23" t="s">
        <v>57</v>
      </c>
      <c r="L62" s="224">
        <v>4818098.74</v>
      </c>
      <c r="M62" s="24"/>
      <c r="N62" s="25"/>
    </row>
    <row r="63" spans="1:14" ht="83.1" customHeight="1" outlineLevel="1" x14ac:dyDescent="0.3">
      <c r="A63" s="20" t="s">
        <v>384</v>
      </c>
      <c r="B63" s="21" t="s">
        <v>409</v>
      </c>
      <c r="C63" s="21" t="s">
        <v>69</v>
      </c>
      <c r="D63" s="21" t="s">
        <v>60</v>
      </c>
      <c r="E63" s="22">
        <v>8310</v>
      </c>
      <c r="F63" s="301">
        <v>75751.39</v>
      </c>
      <c r="G63" s="301"/>
      <c r="H63" s="22">
        <v>2420</v>
      </c>
      <c r="I63" s="302" t="s">
        <v>56</v>
      </c>
      <c r="J63" s="302"/>
      <c r="K63" s="23" t="s">
        <v>57</v>
      </c>
      <c r="L63" s="224">
        <v>4893850.13</v>
      </c>
      <c r="M63" s="24"/>
      <c r="N63" s="25"/>
    </row>
    <row r="64" spans="1:14" ht="83.1" customHeight="1" outlineLevel="1" x14ac:dyDescent="0.3">
      <c r="A64" s="20" t="s">
        <v>384</v>
      </c>
      <c r="B64" s="21" t="s">
        <v>409</v>
      </c>
      <c r="C64" s="21" t="s">
        <v>69</v>
      </c>
      <c r="D64" s="21" t="s">
        <v>61</v>
      </c>
      <c r="E64" s="22">
        <v>8310</v>
      </c>
      <c r="F64" s="301">
        <v>19330.61</v>
      </c>
      <c r="G64" s="301"/>
      <c r="H64" s="22">
        <v>2420</v>
      </c>
      <c r="I64" s="302" t="s">
        <v>56</v>
      </c>
      <c r="J64" s="302"/>
      <c r="K64" s="23" t="s">
        <v>57</v>
      </c>
      <c r="L64" s="224">
        <v>4913180.74</v>
      </c>
      <c r="M64" s="24"/>
      <c r="N64" s="25"/>
    </row>
    <row r="65" spans="1:14" ht="83.1" customHeight="1" outlineLevel="1" x14ac:dyDescent="0.3">
      <c r="A65" s="20" t="s">
        <v>384</v>
      </c>
      <c r="B65" s="21" t="s">
        <v>409</v>
      </c>
      <c r="C65" s="21" t="s">
        <v>69</v>
      </c>
      <c r="D65" s="21" t="s">
        <v>65</v>
      </c>
      <c r="E65" s="22">
        <v>8310</v>
      </c>
      <c r="F65" s="301">
        <v>39864.31</v>
      </c>
      <c r="G65" s="301"/>
      <c r="H65" s="22">
        <v>2420</v>
      </c>
      <c r="I65" s="302" t="s">
        <v>56</v>
      </c>
      <c r="J65" s="302"/>
      <c r="K65" s="23" t="s">
        <v>57</v>
      </c>
      <c r="L65" s="224">
        <v>4953045.05</v>
      </c>
      <c r="M65" s="24"/>
      <c r="N65" s="25"/>
    </row>
    <row r="66" spans="1:14" ht="83.1" customHeight="1" outlineLevel="1" x14ac:dyDescent="0.3">
      <c r="A66" s="20" t="s">
        <v>384</v>
      </c>
      <c r="B66" s="21" t="s">
        <v>409</v>
      </c>
      <c r="C66" s="21" t="s">
        <v>69</v>
      </c>
      <c r="D66" s="21" t="s">
        <v>63</v>
      </c>
      <c r="E66" s="22">
        <v>8310</v>
      </c>
      <c r="F66" s="301">
        <v>13663.89</v>
      </c>
      <c r="G66" s="301"/>
      <c r="H66" s="22">
        <v>2420</v>
      </c>
      <c r="I66" s="302" t="s">
        <v>56</v>
      </c>
      <c r="J66" s="302"/>
      <c r="K66" s="23" t="s">
        <v>57</v>
      </c>
      <c r="L66" s="224">
        <v>4966708.9400000004</v>
      </c>
      <c r="M66" s="24"/>
      <c r="N66" s="25"/>
    </row>
    <row r="67" spans="1:14" ht="83.1" customHeight="1" outlineLevel="1" x14ac:dyDescent="0.3">
      <c r="A67" s="20" t="s">
        <v>384</v>
      </c>
      <c r="B67" s="21" t="s">
        <v>409</v>
      </c>
      <c r="C67" s="21" t="s">
        <v>69</v>
      </c>
      <c r="D67" s="21" t="s">
        <v>64</v>
      </c>
      <c r="E67" s="22">
        <v>8310</v>
      </c>
      <c r="F67" s="301">
        <v>32142.38</v>
      </c>
      <c r="G67" s="301"/>
      <c r="H67" s="22">
        <v>2420</v>
      </c>
      <c r="I67" s="302" t="s">
        <v>56</v>
      </c>
      <c r="J67" s="302"/>
      <c r="K67" s="23" t="s">
        <v>57</v>
      </c>
      <c r="L67" s="224">
        <v>4998851.32</v>
      </c>
      <c r="M67" s="24"/>
      <c r="N67" s="25"/>
    </row>
    <row r="68" spans="1:14" ht="83.1" customHeight="1" outlineLevel="1" x14ac:dyDescent="0.3">
      <c r="A68" s="20" t="s">
        <v>384</v>
      </c>
      <c r="B68" s="21" t="s">
        <v>409</v>
      </c>
      <c r="C68" s="21" t="s">
        <v>69</v>
      </c>
      <c r="D68" s="21" t="s">
        <v>66</v>
      </c>
      <c r="E68" s="22">
        <v>8310</v>
      </c>
      <c r="F68" s="301">
        <v>14086.46</v>
      </c>
      <c r="G68" s="301"/>
      <c r="H68" s="22">
        <v>2420</v>
      </c>
      <c r="I68" s="302" t="s">
        <v>56</v>
      </c>
      <c r="J68" s="302"/>
      <c r="K68" s="23" t="s">
        <v>57</v>
      </c>
      <c r="L68" s="224">
        <v>5012937.78</v>
      </c>
      <c r="M68" s="24"/>
      <c r="N68" s="25"/>
    </row>
    <row r="69" spans="1:14" ht="83.1" customHeight="1" outlineLevel="1" x14ac:dyDescent="0.3">
      <c r="A69" s="20" t="s">
        <v>384</v>
      </c>
      <c r="B69" s="21" t="s">
        <v>409</v>
      </c>
      <c r="C69" s="21" t="s">
        <v>69</v>
      </c>
      <c r="D69" s="21" t="s">
        <v>67</v>
      </c>
      <c r="E69" s="22">
        <v>8310</v>
      </c>
      <c r="F69" s="301">
        <v>2989.57</v>
      </c>
      <c r="G69" s="301"/>
      <c r="H69" s="22">
        <v>2420</v>
      </c>
      <c r="I69" s="302" t="s">
        <v>56</v>
      </c>
      <c r="J69" s="302"/>
      <c r="K69" s="23" t="s">
        <v>57</v>
      </c>
      <c r="L69" s="224">
        <v>5015927.3499999996</v>
      </c>
      <c r="M69" s="24"/>
      <c r="N69" s="25"/>
    </row>
    <row r="70" spans="1:14" ht="83.1" customHeight="1" outlineLevel="1" x14ac:dyDescent="0.3">
      <c r="A70" s="20" t="s">
        <v>384</v>
      </c>
      <c r="B70" s="21" t="s">
        <v>409</v>
      </c>
      <c r="C70" s="21" t="s">
        <v>69</v>
      </c>
      <c r="D70" s="21" t="s">
        <v>68</v>
      </c>
      <c r="E70" s="22">
        <v>8310</v>
      </c>
      <c r="F70" s="301">
        <v>436831.71</v>
      </c>
      <c r="G70" s="301"/>
      <c r="H70" s="22">
        <v>2420</v>
      </c>
      <c r="I70" s="302" t="s">
        <v>56</v>
      </c>
      <c r="J70" s="302"/>
      <c r="K70" s="23" t="s">
        <v>57</v>
      </c>
      <c r="L70" s="224">
        <v>5452759.0599999996</v>
      </c>
      <c r="M70" s="24"/>
      <c r="N70" s="25"/>
    </row>
    <row r="71" spans="1:14" ht="83.1" customHeight="1" outlineLevel="1" x14ac:dyDescent="0.3">
      <c r="A71" s="20" t="s">
        <v>385</v>
      </c>
      <c r="B71" s="21" t="s">
        <v>410</v>
      </c>
      <c r="C71" s="21" t="s">
        <v>69</v>
      </c>
      <c r="D71" s="21" t="s">
        <v>60</v>
      </c>
      <c r="E71" s="22">
        <v>8310</v>
      </c>
      <c r="F71" s="301">
        <v>75751.39</v>
      </c>
      <c r="G71" s="301"/>
      <c r="H71" s="22">
        <v>2420</v>
      </c>
      <c r="I71" s="302" t="s">
        <v>56</v>
      </c>
      <c r="J71" s="302"/>
      <c r="K71" s="23" t="s">
        <v>57</v>
      </c>
      <c r="L71" s="224">
        <v>5528510.4500000002</v>
      </c>
      <c r="M71" s="24"/>
      <c r="N71" s="25"/>
    </row>
    <row r="72" spans="1:14" ht="83.1" customHeight="1" outlineLevel="1" x14ac:dyDescent="0.3">
      <c r="A72" s="20" t="s">
        <v>385</v>
      </c>
      <c r="B72" s="21" t="s">
        <v>410</v>
      </c>
      <c r="C72" s="21" t="s">
        <v>69</v>
      </c>
      <c r="D72" s="21" t="s">
        <v>62</v>
      </c>
      <c r="E72" s="22">
        <v>8310</v>
      </c>
      <c r="F72" s="301">
        <v>144305.26</v>
      </c>
      <c r="G72" s="301"/>
      <c r="H72" s="22">
        <v>2420</v>
      </c>
      <c r="I72" s="302" t="s">
        <v>56</v>
      </c>
      <c r="J72" s="302"/>
      <c r="K72" s="23" t="s">
        <v>57</v>
      </c>
      <c r="L72" s="224">
        <v>5672815.71</v>
      </c>
      <c r="M72" s="24"/>
      <c r="N72" s="25"/>
    </row>
    <row r="73" spans="1:14" ht="83.1" customHeight="1" outlineLevel="1" x14ac:dyDescent="0.3">
      <c r="A73" s="20" t="s">
        <v>385</v>
      </c>
      <c r="B73" s="21" t="s">
        <v>410</v>
      </c>
      <c r="C73" s="21" t="s">
        <v>69</v>
      </c>
      <c r="D73" s="21" t="s">
        <v>61</v>
      </c>
      <c r="E73" s="22">
        <v>8310</v>
      </c>
      <c r="F73" s="301">
        <v>19330.61</v>
      </c>
      <c r="G73" s="301"/>
      <c r="H73" s="22">
        <v>2420</v>
      </c>
      <c r="I73" s="302" t="s">
        <v>56</v>
      </c>
      <c r="J73" s="302"/>
      <c r="K73" s="23" t="s">
        <v>57</v>
      </c>
      <c r="L73" s="224">
        <v>5692146.3200000003</v>
      </c>
      <c r="M73" s="24"/>
      <c r="N73" s="25"/>
    </row>
    <row r="74" spans="1:14" ht="83.1" customHeight="1" outlineLevel="1" x14ac:dyDescent="0.3">
      <c r="A74" s="20" t="s">
        <v>385</v>
      </c>
      <c r="B74" s="21" t="s">
        <v>410</v>
      </c>
      <c r="C74" s="21" t="s">
        <v>69</v>
      </c>
      <c r="D74" s="21" t="s">
        <v>63</v>
      </c>
      <c r="E74" s="22">
        <v>8310</v>
      </c>
      <c r="F74" s="301">
        <v>13663.89</v>
      </c>
      <c r="G74" s="301"/>
      <c r="H74" s="22">
        <v>2420</v>
      </c>
      <c r="I74" s="302" t="s">
        <v>56</v>
      </c>
      <c r="J74" s="302"/>
      <c r="K74" s="23" t="s">
        <v>57</v>
      </c>
      <c r="L74" s="224">
        <v>5705810.21</v>
      </c>
      <c r="M74" s="24"/>
      <c r="N74" s="25"/>
    </row>
    <row r="75" spans="1:14" ht="83.1" customHeight="1" outlineLevel="1" x14ac:dyDescent="0.3">
      <c r="A75" s="20" t="s">
        <v>385</v>
      </c>
      <c r="B75" s="21" t="s">
        <v>410</v>
      </c>
      <c r="C75" s="21" t="s">
        <v>69</v>
      </c>
      <c r="D75" s="21" t="s">
        <v>64</v>
      </c>
      <c r="E75" s="22">
        <v>8310</v>
      </c>
      <c r="F75" s="301">
        <v>32142.38</v>
      </c>
      <c r="G75" s="301"/>
      <c r="H75" s="22">
        <v>2420</v>
      </c>
      <c r="I75" s="302" t="s">
        <v>56</v>
      </c>
      <c r="J75" s="302"/>
      <c r="K75" s="23" t="s">
        <v>57</v>
      </c>
      <c r="L75" s="224">
        <v>5737952.5899999999</v>
      </c>
      <c r="M75" s="24"/>
      <c r="N75" s="25"/>
    </row>
    <row r="76" spans="1:14" ht="83.1" customHeight="1" outlineLevel="1" x14ac:dyDescent="0.3">
      <c r="A76" s="20" t="s">
        <v>385</v>
      </c>
      <c r="B76" s="21" t="s">
        <v>410</v>
      </c>
      <c r="C76" s="21" t="s">
        <v>69</v>
      </c>
      <c r="D76" s="21" t="s">
        <v>65</v>
      </c>
      <c r="E76" s="22">
        <v>8310</v>
      </c>
      <c r="F76" s="301">
        <v>39864.31</v>
      </c>
      <c r="G76" s="301"/>
      <c r="H76" s="22">
        <v>2420</v>
      </c>
      <c r="I76" s="302" t="s">
        <v>56</v>
      </c>
      <c r="J76" s="302"/>
      <c r="K76" s="23" t="s">
        <v>57</v>
      </c>
      <c r="L76" s="224">
        <v>5777816.9000000004</v>
      </c>
      <c r="M76" s="24"/>
      <c r="N76" s="25"/>
    </row>
    <row r="77" spans="1:14" ht="83.1" customHeight="1" outlineLevel="1" x14ac:dyDescent="0.3">
      <c r="A77" s="20" t="s">
        <v>385</v>
      </c>
      <c r="B77" s="21" t="s">
        <v>410</v>
      </c>
      <c r="C77" s="21" t="s">
        <v>69</v>
      </c>
      <c r="D77" s="21" t="s">
        <v>67</v>
      </c>
      <c r="E77" s="22">
        <v>8310</v>
      </c>
      <c r="F77" s="301">
        <v>2989.57</v>
      </c>
      <c r="G77" s="301"/>
      <c r="H77" s="22">
        <v>2420</v>
      </c>
      <c r="I77" s="302" t="s">
        <v>56</v>
      </c>
      <c r="J77" s="302"/>
      <c r="K77" s="23" t="s">
        <v>57</v>
      </c>
      <c r="L77" s="224">
        <v>5780806.4699999997</v>
      </c>
      <c r="M77" s="24"/>
      <c r="N77" s="25"/>
    </row>
    <row r="78" spans="1:14" ht="83.1" customHeight="1" outlineLevel="1" x14ac:dyDescent="0.3">
      <c r="A78" s="20" t="s">
        <v>385</v>
      </c>
      <c r="B78" s="21" t="s">
        <v>410</v>
      </c>
      <c r="C78" s="21" t="s">
        <v>69</v>
      </c>
      <c r="D78" s="21" t="s">
        <v>66</v>
      </c>
      <c r="E78" s="22">
        <v>8310</v>
      </c>
      <c r="F78" s="301">
        <v>14086.46</v>
      </c>
      <c r="G78" s="301"/>
      <c r="H78" s="22">
        <v>2420</v>
      </c>
      <c r="I78" s="302" t="s">
        <v>56</v>
      </c>
      <c r="J78" s="302"/>
      <c r="K78" s="23" t="s">
        <v>57</v>
      </c>
      <c r="L78" s="224">
        <v>5794892.9299999997</v>
      </c>
      <c r="M78" s="24"/>
      <c r="N78" s="25"/>
    </row>
    <row r="79" spans="1:14" ht="83.1" customHeight="1" outlineLevel="1" x14ac:dyDescent="0.3">
      <c r="A79" s="20" t="s">
        <v>385</v>
      </c>
      <c r="B79" s="21" t="s">
        <v>410</v>
      </c>
      <c r="C79" s="21" t="s">
        <v>69</v>
      </c>
      <c r="D79" s="21" t="s">
        <v>68</v>
      </c>
      <c r="E79" s="22">
        <v>8310</v>
      </c>
      <c r="F79" s="301">
        <v>436831.71</v>
      </c>
      <c r="G79" s="301"/>
      <c r="H79" s="22">
        <v>2420</v>
      </c>
      <c r="I79" s="302" t="s">
        <v>56</v>
      </c>
      <c r="J79" s="302"/>
      <c r="K79" s="23" t="s">
        <v>57</v>
      </c>
      <c r="L79" s="224">
        <v>6231724.6399999997</v>
      </c>
      <c r="M79" s="24"/>
      <c r="N79" s="25"/>
    </row>
    <row r="80" spans="1:14" ht="83.1" customHeight="1" outlineLevel="1" x14ac:dyDescent="0.3">
      <c r="A80" s="20" t="s">
        <v>391</v>
      </c>
      <c r="B80" s="21" t="s">
        <v>411</v>
      </c>
      <c r="C80" s="21" t="s">
        <v>69</v>
      </c>
      <c r="D80" s="21" t="s">
        <v>61</v>
      </c>
      <c r="E80" s="22">
        <v>8310</v>
      </c>
      <c r="F80" s="301">
        <v>19330.61</v>
      </c>
      <c r="G80" s="301"/>
      <c r="H80" s="22">
        <v>2420</v>
      </c>
      <c r="I80" s="302" t="s">
        <v>56</v>
      </c>
      <c r="J80" s="302"/>
      <c r="K80" s="23" t="s">
        <v>57</v>
      </c>
      <c r="L80" s="224">
        <v>6251055.25</v>
      </c>
      <c r="M80" s="24"/>
      <c r="N80" s="25"/>
    </row>
    <row r="81" spans="1:14" ht="83.1" customHeight="1" outlineLevel="1" x14ac:dyDescent="0.3">
      <c r="A81" s="20" t="s">
        <v>391</v>
      </c>
      <c r="B81" s="21" t="s">
        <v>411</v>
      </c>
      <c r="C81" s="21" t="s">
        <v>69</v>
      </c>
      <c r="D81" s="21" t="s">
        <v>62</v>
      </c>
      <c r="E81" s="22">
        <v>8310</v>
      </c>
      <c r="F81" s="301">
        <v>144305.26</v>
      </c>
      <c r="G81" s="301"/>
      <c r="H81" s="22">
        <v>2420</v>
      </c>
      <c r="I81" s="302" t="s">
        <v>56</v>
      </c>
      <c r="J81" s="302"/>
      <c r="K81" s="23" t="s">
        <v>57</v>
      </c>
      <c r="L81" s="224">
        <v>6395360.5099999998</v>
      </c>
      <c r="M81" s="24"/>
      <c r="N81" s="25"/>
    </row>
    <row r="82" spans="1:14" ht="83.1" customHeight="1" outlineLevel="1" x14ac:dyDescent="0.3">
      <c r="A82" s="20" t="s">
        <v>391</v>
      </c>
      <c r="B82" s="21" t="s">
        <v>411</v>
      </c>
      <c r="C82" s="21" t="s">
        <v>69</v>
      </c>
      <c r="D82" s="21" t="s">
        <v>60</v>
      </c>
      <c r="E82" s="22">
        <v>8310</v>
      </c>
      <c r="F82" s="301">
        <v>75751.39</v>
      </c>
      <c r="G82" s="301"/>
      <c r="H82" s="22">
        <v>2420</v>
      </c>
      <c r="I82" s="302" t="s">
        <v>56</v>
      </c>
      <c r="J82" s="302"/>
      <c r="K82" s="23" t="s">
        <v>57</v>
      </c>
      <c r="L82" s="224">
        <v>6471111.9000000004</v>
      </c>
      <c r="M82" s="24"/>
      <c r="N82" s="25"/>
    </row>
    <row r="83" spans="1:14" ht="83.1" customHeight="1" outlineLevel="1" x14ac:dyDescent="0.3">
      <c r="A83" s="20" t="s">
        <v>391</v>
      </c>
      <c r="B83" s="21" t="s">
        <v>411</v>
      </c>
      <c r="C83" s="21" t="s">
        <v>69</v>
      </c>
      <c r="D83" s="21" t="s">
        <v>65</v>
      </c>
      <c r="E83" s="22">
        <v>8310</v>
      </c>
      <c r="F83" s="301">
        <v>81070.53</v>
      </c>
      <c r="G83" s="301"/>
      <c r="H83" s="22">
        <v>2420</v>
      </c>
      <c r="I83" s="302" t="s">
        <v>56</v>
      </c>
      <c r="J83" s="302"/>
      <c r="K83" s="23" t="s">
        <v>57</v>
      </c>
      <c r="L83" s="224">
        <v>6552182.4299999997</v>
      </c>
      <c r="M83" s="24"/>
      <c r="N83" s="25"/>
    </row>
    <row r="84" spans="1:14" ht="83.1" customHeight="1" outlineLevel="1" x14ac:dyDescent="0.3">
      <c r="A84" s="20" t="s">
        <v>391</v>
      </c>
      <c r="B84" s="21" t="s">
        <v>411</v>
      </c>
      <c r="C84" s="21" t="s">
        <v>69</v>
      </c>
      <c r="D84" s="21" t="s">
        <v>64</v>
      </c>
      <c r="E84" s="22">
        <v>8310</v>
      </c>
      <c r="F84" s="301">
        <v>32142.38</v>
      </c>
      <c r="G84" s="301"/>
      <c r="H84" s="22">
        <v>2420</v>
      </c>
      <c r="I84" s="302" t="s">
        <v>56</v>
      </c>
      <c r="J84" s="302"/>
      <c r="K84" s="23" t="s">
        <v>57</v>
      </c>
      <c r="L84" s="224">
        <v>6584324.8099999996</v>
      </c>
      <c r="M84" s="24"/>
      <c r="N84" s="25"/>
    </row>
    <row r="85" spans="1:14" ht="83.1" customHeight="1" outlineLevel="1" x14ac:dyDescent="0.3">
      <c r="A85" s="20" t="s">
        <v>391</v>
      </c>
      <c r="B85" s="21" t="s">
        <v>411</v>
      </c>
      <c r="C85" s="21" t="s">
        <v>69</v>
      </c>
      <c r="D85" s="21" t="s">
        <v>63</v>
      </c>
      <c r="E85" s="22">
        <v>8310</v>
      </c>
      <c r="F85" s="301">
        <v>13663.89</v>
      </c>
      <c r="G85" s="301"/>
      <c r="H85" s="22">
        <v>2420</v>
      </c>
      <c r="I85" s="302" t="s">
        <v>56</v>
      </c>
      <c r="J85" s="302"/>
      <c r="K85" s="23" t="s">
        <v>57</v>
      </c>
      <c r="L85" s="224">
        <v>6597988.7000000002</v>
      </c>
      <c r="M85" s="24"/>
      <c r="N85" s="25"/>
    </row>
    <row r="86" spans="1:14" ht="83.1" customHeight="1" outlineLevel="1" x14ac:dyDescent="0.3">
      <c r="A86" s="20" t="s">
        <v>391</v>
      </c>
      <c r="B86" s="21" t="s">
        <v>411</v>
      </c>
      <c r="C86" s="21" t="s">
        <v>69</v>
      </c>
      <c r="D86" s="21" t="s">
        <v>67</v>
      </c>
      <c r="E86" s="22">
        <v>8310</v>
      </c>
      <c r="F86" s="301">
        <v>2989.57</v>
      </c>
      <c r="G86" s="301"/>
      <c r="H86" s="22">
        <v>2420</v>
      </c>
      <c r="I86" s="302" t="s">
        <v>56</v>
      </c>
      <c r="J86" s="302"/>
      <c r="K86" s="23" t="s">
        <v>57</v>
      </c>
      <c r="L86" s="224">
        <v>6600978.2699999996</v>
      </c>
      <c r="M86" s="24"/>
      <c r="N86" s="25"/>
    </row>
    <row r="87" spans="1:14" ht="83.1" customHeight="1" outlineLevel="1" x14ac:dyDescent="0.3">
      <c r="A87" s="20" t="s">
        <v>391</v>
      </c>
      <c r="B87" s="21" t="s">
        <v>411</v>
      </c>
      <c r="C87" s="21" t="s">
        <v>69</v>
      </c>
      <c r="D87" s="21" t="s">
        <v>66</v>
      </c>
      <c r="E87" s="22">
        <v>8310</v>
      </c>
      <c r="F87" s="301">
        <v>14086.46</v>
      </c>
      <c r="G87" s="301"/>
      <c r="H87" s="22">
        <v>2420</v>
      </c>
      <c r="I87" s="302" t="s">
        <v>56</v>
      </c>
      <c r="J87" s="302"/>
      <c r="K87" s="23" t="s">
        <v>57</v>
      </c>
      <c r="L87" s="224">
        <v>6615064.7300000004</v>
      </c>
      <c r="M87" s="24"/>
      <c r="N87" s="25"/>
    </row>
    <row r="88" spans="1:14" ht="83.1" customHeight="1" outlineLevel="1" x14ac:dyDescent="0.3">
      <c r="A88" s="20" t="s">
        <v>391</v>
      </c>
      <c r="B88" s="21" t="s">
        <v>411</v>
      </c>
      <c r="C88" s="21" t="s">
        <v>69</v>
      </c>
      <c r="D88" s="21" t="s">
        <v>68</v>
      </c>
      <c r="E88" s="22">
        <v>8310</v>
      </c>
      <c r="F88" s="301">
        <v>436831.71</v>
      </c>
      <c r="G88" s="301"/>
      <c r="H88" s="22">
        <v>2420</v>
      </c>
      <c r="I88" s="302" t="s">
        <v>56</v>
      </c>
      <c r="J88" s="302"/>
      <c r="K88" s="23" t="s">
        <v>57</v>
      </c>
      <c r="L88" s="224">
        <v>7051896.4400000004</v>
      </c>
      <c r="M88" s="24"/>
      <c r="N88" s="25"/>
    </row>
    <row r="89" spans="1:14" ht="83.1" customHeight="1" outlineLevel="1" x14ac:dyDescent="0.3">
      <c r="A89" s="20" t="s">
        <v>393</v>
      </c>
      <c r="B89" s="21" t="s">
        <v>412</v>
      </c>
      <c r="C89" s="21" t="s">
        <v>69</v>
      </c>
      <c r="D89" s="21" t="s">
        <v>61</v>
      </c>
      <c r="E89" s="22">
        <v>8310</v>
      </c>
      <c r="F89" s="301">
        <v>19330.61</v>
      </c>
      <c r="G89" s="301"/>
      <c r="H89" s="22">
        <v>2420</v>
      </c>
      <c r="I89" s="302" t="s">
        <v>56</v>
      </c>
      <c r="J89" s="302"/>
      <c r="K89" s="23" t="s">
        <v>57</v>
      </c>
      <c r="L89" s="224">
        <v>7071227.0499999998</v>
      </c>
      <c r="M89" s="24"/>
      <c r="N89" s="25"/>
    </row>
    <row r="90" spans="1:14" ht="83.1" customHeight="1" outlineLevel="1" x14ac:dyDescent="0.3">
      <c r="A90" s="20" t="s">
        <v>393</v>
      </c>
      <c r="B90" s="21" t="s">
        <v>412</v>
      </c>
      <c r="C90" s="21" t="s">
        <v>69</v>
      </c>
      <c r="D90" s="21" t="s">
        <v>62</v>
      </c>
      <c r="E90" s="22">
        <v>8310</v>
      </c>
      <c r="F90" s="301">
        <v>144305.26</v>
      </c>
      <c r="G90" s="301"/>
      <c r="H90" s="22">
        <v>2420</v>
      </c>
      <c r="I90" s="302" t="s">
        <v>56</v>
      </c>
      <c r="J90" s="302"/>
      <c r="K90" s="23" t="s">
        <v>57</v>
      </c>
      <c r="L90" s="224">
        <v>7215532.3099999996</v>
      </c>
      <c r="M90" s="24"/>
      <c r="N90" s="25"/>
    </row>
    <row r="91" spans="1:14" ht="83.1" customHeight="1" outlineLevel="1" x14ac:dyDescent="0.3">
      <c r="A91" s="20" t="s">
        <v>393</v>
      </c>
      <c r="B91" s="21" t="s">
        <v>412</v>
      </c>
      <c r="C91" s="21" t="s">
        <v>69</v>
      </c>
      <c r="D91" s="21" t="s">
        <v>60</v>
      </c>
      <c r="E91" s="22">
        <v>8310</v>
      </c>
      <c r="F91" s="301">
        <v>75751.39</v>
      </c>
      <c r="G91" s="301"/>
      <c r="H91" s="22">
        <v>2420</v>
      </c>
      <c r="I91" s="302" t="s">
        <v>56</v>
      </c>
      <c r="J91" s="302"/>
      <c r="K91" s="23" t="s">
        <v>57</v>
      </c>
      <c r="L91" s="224">
        <v>7291283.7000000002</v>
      </c>
      <c r="M91" s="24"/>
      <c r="N91" s="25"/>
    </row>
    <row r="92" spans="1:14" ht="83.1" customHeight="1" outlineLevel="1" x14ac:dyDescent="0.3">
      <c r="A92" s="20" t="s">
        <v>393</v>
      </c>
      <c r="B92" s="21" t="s">
        <v>412</v>
      </c>
      <c r="C92" s="21" t="s">
        <v>69</v>
      </c>
      <c r="D92" s="21" t="s">
        <v>65</v>
      </c>
      <c r="E92" s="22">
        <v>8310</v>
      </c>
      <c r="F92" s="301">
        <v>81070.53</v>
      </c>
      <c r="G92" s="301"/>
      <c r="H92" s="22">
        <v>2420</v>
      </c>
      <c r="I92" s="302" t="s">
        <v>56</v>
      </c>
      <c r="J92" s="302"/>
      <c r="K92" s="23" t="s">
        <v>57</v>
      </c>
      <c r="L92" s="224">
        <v>7372354.2300000004</v>
      </c>
      <c r="M92" s="24"/>
      <c r="N92" s="25"/>
    </row>
    <row r="93" spans="1:14" ht="83.1" customHeight="1" outlineLevel="1" x14ac:dyDescent="0.3">
      <c r="A93" s="20" t="s">
        <v>393</v>
      </c>
      <c r="B93" s="21" t="s">
        <v>412</v>
      </c>
      <c r="C93" s="21" t="s">
        <v>69</v>
      </c>
      <c r="D93" s="21" t="s">
        <v>64</v>
      </c>
      <c r="E93" s="22">
        <v>8310</v>
      </c>
      <c r="F93" s="301">
        <v>32142.38</v>
      </c>
      <c r="G93" s="301"/>
      <c r="H93" s="22">
        <v>2420</v>
      </c>
      <c r="I93" s="302" t="s">
        <v>56</v>
      </c>
      <c r="J93" s="302"/>
      <c r="K93" s="23" t="s">
        <v>57</v>
      </c>
      <c r="L93" s="224">
        <v>7404496.6100000003</v>
      </c>
      <c r="M93" s="24"/>
      <c r="N93" s="25"/>
    </row>
    <row r="94" spans="1:14" ht="83.1" customHeight="1" outlineLevel="1" x14ac:dyDescent="0.3">
      <c r="A94" s="20" t="s">
        <v>393</v>
      </c>
      <c r="B94" s="21" t="s">
        <v>412</v>
      </c>
      <c r="C94" s="21" t="s">
        <v>69</v>
      </c>
      <c r="D94" s="21" t="s">
        <v>63</v>
      </c>
      <c r="E94" s="22">
        <v>8310</v>
      </c>
      <c r="F94" s="301">
        <v>13663.89</v>
      </c>
      <c r="G94" s="301"/>
      <c r="H94" s="22">
        <v>2420</v>
      </c>
      <c r="I94" s="302" t="s">
        <v>56</v>
      </c>
      <c r="J94" s="302"/>
      <c r="K94" s="23" t="s">
        <v>57</v>
      </c>
      <c r="L94" s="224">
        <v>7418160.5</v>
      </c>
      <c r="M94" s="24"/>
      <c r="N94" s="25"/>
    </row>
    <row r="95" spans="1:14" ht="83.1" customHeight="1" outlineLevel="1" x14ac:dyDescent="0.3">
      <c r="A95" s="20" t="s">
        <v>393</v>
      </c>
      <c r="B95" s="21" t="s">
        <v>412</v>
      </c>
      <c r="C95" s="21" t="s">
        <v>69</v>
      </c>
      <c r="D95" s="21" t="s">
        <v>67</v>
      </c>
      <c r="E95" s="22">
        <v>8310</v>
      </c>
      <c r="F95" s="301">
        <v>2989.57</v>
      </c>
      <c r="G95" s="301"/>
      <c r="H95" s="22">
        <v>2420</v>
      </c>
      <c r="I95" s="302" t="s">
        <v>56</v>
      </c>
      <c r="J95" s="302"/>
      <c r="K95" s="23" t="s">
        <v>57</v>
      </c>
      <c r="L95" s="224">
        <v>7421150.0700000003</v>
      </c>
      <c r="M95" s="24"/>
      <c r="N95" s="25"/>
    </row>
    <row r="96" spans="1:14" ht="83.1" customHeight="1" outlineLevel="1" x14ac:dyDescent="0.3">
      <c r="A96" s="20" t="s">
        <v>393</v>
      </c>
      <c r="B96" s="21" t="s">
        <v>412</v>
      </c>
      <c r="C96" s="21" t="s">
        <v>69</v>
      </c>
      <c r="D96" s="21" t="s">
        <v>66</v>
      </c>
      <c r="E96" s="22">
        <v>8310</v>
      </c>
      <c r="F96" s="301">
        <v>14086.46</v>
      </c>
      <c r="G96" s="301"/>
      <c r="H96" s="22">
        <v>2420</v>
      </c>
      <c r="I96" s="302" t="s">
        <v>56</v>
      </c>
      <c r="J96" s="302"/>
      <c r="K96" s="23" t="s">
        <v>57</v>
      </c>
      <c r="L96" s="224">
        <v>7435236.5300000003</v>
      </c>
      <c r="M96" s="24"/>
      <c r="N96" s="25"/>
    </row>
    <row r="97" spans="1:14" ht="83.1" customHeight="1" outlineLevel="1" x14ac:dyDescent="0.3">
      <c r="A97" s="20" t="s">
        <v>393</v>
      </c>
      <c r="B97" s="21" t="s">
        <v>412</v>
      </c>
      <c r="C97" s="21" t="s">
        <v>69</v>
      </c>
      <c r="D97" s="21" t="s">
        <v>68</v>
      </c>
      <c r="E97" s="22">
        <v>8310</v>
      </c>
      <c r="F97" s="301">
        <v>436831.71</v>
      </c>
      <c r="G97" s="301"/>
      <c r="H97" s="22">
        <v>2420</v>
      </c>
      <c r="I97" s="302" t="s">
        <v>56</v>
      </c>
      <c r="J97" s="302"/>
      <c r="K97" s="23" t="s">
        <v>57</v>
      </c>
      <c r="L97" s="224">
        <v>7872068.2400000002</v>
      </c>
      <c r="M97" s="24"/>
      <c r="N97" s="25"/>
    </row>
    <row r="98" spans="1:14" ht="83.1" customHeight="1" outlineLevel="1" x14ac:dyDescent="0.3">
      <c r="A98" s="20" t="s">
        <v>399</v>
      </c>
      <c r="B98" s="21" t="s">
        <v>413</v>
      </c>
      <c r="C98" s="21" t="s">
        <v>69</v>
      </c>
      <c r="D98" s="21" t="s">
        <v>61</v>
      </c>
      <c r="E98" s="22">
        <v>8310</v>
      </c>
      <c r="F98" s="301">
        <v>19330.61</v>
      </c>
      <c r="G98" s="301"/>
      <c r="H98" s="22">
        <v>2420</v>
      </c>
      <c r="I98" s="302" t="s">
        <v>56</v>
      </c>
      <c r="J98" s="302"/>
      <c r="K98" s="23" t="s">
        <v>57</v>
      </c>
      <c r="L98" s="224">
        <v>7891398.8499999996</v>
      </c>
      <c r="M98" s="24"/>
      <c r="N98" s="25"/>
    </row>
    <row r="99" spans="1:14" ht="83.1" customHeight="1" outlineLevel="1" x14ac:dyDescent="0.3">
      <c r="A99" s="20" t="s">
        <v>399</v>
      </c>
      <c r="B99" s="21" t="s">
        <v>413</v>
      </c>
      <c r="C99" s="21" t="s">
        <v>69</v>
      </c>
      <c r="D99" s="21" t="s">
        <v>62</v>
      </c>
      <c r="E99" s="22">
        <v>8310</v>
      </c>
      <c r="F99" s="301">
        <v>144305.26</v>
      </c>
      <c r="G99" s="301"/>
      <c r="H99" s="22">
        <v>2420</v>
      </c>
      <c r="I99" s="302" t="s">
        <v>56</v>
      </c>
      <c r="J99" s="302"/>
      <c r="K99" s="23" t="s">
        <v>57</v>
      </c>
      <c r="L99" s="224">
        <v>8035704.1100000003</v>
      </c>
      <c r="M99" s="24"/>
      <c r="N99" s="25"/>
    </row>
    <row r="100" spans="1:14" ht="83.1" customHeight="1" outlineLevel="1" x14ac:dyDescent="0.3">
      <c r="A100" s="20" t="s">
        <v>399</v>
      </c>
      <c r="B100" s="21" t="s">
        <v>413</v>
      </c>
      <c r="C100" s="21" t="s">
        <v>69</v>
      </c>
      <c r="D100" s="21" t="s">
        <v>60</v>
      </c>
      <c r="E100" s="22">
        <v>8310</v>
      </c>
      <c r="F100" s="301">
        <v>75751.39</v>
      </c>
      <c r="G100" s="301"/>
      <c r="H100" s="22">
        <v>2420</v>
      </c>
      <c r="I100" s="302" t="s">
        <v>56</v>
      </c>
      <c r="J100" s="302"/>
      <c r="K100" s="23" t="s">
        <v>57</v>
      </c>
      <c r="L100" s="224">
        <v>8111455.5</v>
      </c>
      <c r="M100" s="24"/>
      <c r="N100" s="25"/>
    </row>
    <row r="101" spans="1:14" ht="83.1" customHeight="1" outlineLevel="1" x14ac:dyDescent="0.3">
      <c r="A101" s="20" t="s">
        <v>399</v>
      </c>
      <c r="B101" s="21" t="s">
        <v>413</v>
      </c>
      <c r="C101" s="21" t="s">
        <v>69</v>
      </c>
      <c r="D101" s="21" t="s">
        <v>65</v>
      </c>
      <c r="E101" s="22">
        <v>8310</v>
      </c>
      <c r="F101" s="301">
        <v>81070.53</v>
      </c>
      <c r="G101" s="301"/>
      <c r="H101" s="22">
        <v>2420</v>
      </c>
      <c r="I101" s="302" t="s">
        <v>56</v>
      </c>
      <c r="J101" s="302"/>
      <c r="K101" s="23" t="s">
        <v>57</v>
      </c>
      <c r="L101" s="224">
        <v>8192526.0300000003</v>
      </c>
      <c r="M101" s="24"/>
      <c r="N101" s="25"/>
    </row>
    <row r="102" spans="1:14" ht="83.1" customHeight="1" outlineLevel="1" x14ac:dyDescent="0.3">
      <c r="A102" s="20" t="s">
        <v>399</v>
      </c>
      <c r="B102" s="21" t="s">
        <v>413</v>
      </c>
      <c r="C102" s="21" t="s">
        <v>69</v>
      </c>
      <c r="D102" s="21" t="s">
        <v>64</v>
      </c>
      <c r="E102" s="22">
        <v>8310</v>
      </c>
      <c r="F102" s="301">
        <v>32142.38</v>
      </c>
      <c r="G102" s="301"/>
      <c r="H102" s="22">
        <v>2420</v>
      </c>
      <c r="I102" s="302" t="s">
        <v>56</v>
      </c>
      <c r="J102" s="302"/>
      <c r="K102" s="23" t="s">
        <v>57</v>
      </c>
      <c r="L102" s="224">
        <v>8224668.4100000001</v>
      </c>
      <c r="M102" s="24"/>
      <c r="N102" s="25"/>
    </row>
    <row r="103" spans="1:14" ht="83.1" customHeight="1" outlineLevel="1" x14ac:dyDescent="0.3">
      <c r="A103" s="20" t="s">
        <v>399</v>
      </c>
      <c r="B103" s="21" t="s">
        <v>413</v>
      </c>
      <c r="C103" s="21" t="s">
        <v>69</v>
      </c>
      <c r="D103" s="21" t="s">
        <v>63</v>
      </c>
      <c r="E103" s="22">
        <v>8310</v>
      </c>
      <c r="F103" s="301">
        <v>13663.89</v>
      </c>
      <c r="G103" s="301"/>
      <c r="H103" s="22">
        <v>2420</v>
      </c>
      <c r="I103" s="302" t="s">
        <v>56</v>
      </c>
      <c r="J103" s="302"/>
      <c r="K103" s="23" t="s">
        <v>57</v>
      </c>
      <c r="L103" s="224">
        <v>8238332.2999999998</v>
      </c>
      <c r="M103" s="24"/>
      <c r="N103" s="25"/>
    </row>
    <row r="104" spans="1:14" ht="83.1" customHeight="1" outlineLevel="1" x14ac:dyDescent="0.3">
      <c r="A104" s="20" t="s">
        <v>399</v>
      </c>
      <c r="B104" s="21" t="s">
        <v>413</v>
      </c>
      <c r="C104" s="21" t="s">
        <v>69</v>
      </c>
      <c r="D104" s="21" t="s">
        <v>67</v>
      </c>
      <c r="E104" s="22">
        <v>8310</v>
      </c>
      <c r="F104" s="301">
        <v>2989.57</v>
      </c>
      <c r="G104" s="301"/>
      <c r="H104" s="22">
        <v>2420</v>
      </c>
      <c r="I104" s="302" t="s">
        <v>56</v>
      </c>
      <c r="J104" s="302"/>
      <c r="K104" s="23" t="s">
        <v>57</v>
      </c>
      <c r="L104" s="224">
        <v>8241321.8700000001</v>
      </c>
      <c r="M104" s="24"/>
      <c r="N104" s="25"/>
    </row>
    <row r="105" spans="1:14" ht="83.1" customHeight="1" outlineLevel="1" x14ac:dyDescent="0.3">
      <c r="A105" s="20" t="s">
        <v>399</v>
      </c>
      <c r="B105" s="21" t="s">
        <v>413</v>
      </c>
      <c r="C105" s="21" t="s">
        <v>69</v>
      </c>
      <c r="D105" s="21" t="s">
        <v>66</v>
      </c>
      <c r="E105" s="22">
        <v>8310</v>
      </c>
      <c r="F105" s="301">
        <v>14086.46</v>
      </c>
      <c r="G105" s="301"/>
      <c r="H105" s="22">
        <v>2420</v>
      </c>
      <c r="I105" s="302" t="s">
        <v>56</v>
      </c>
      <c r="J105" s="302"/>
      <c r="K105" s="23" t="s">
        <v>57</v>
      </c>
      <c r="L105" s="224">
        <v>8255408.3300000001</v>
      </c>
      <c r="M105" s="24"/>
      <c r="N105" s="25"/>
    </row>
    <row r="106" spans="1:14" ht="83.1" customHeight="1" outlineLevel="1" x14ac:dyDescent="0.3">
      <c r="A106" s="20" t="s">
        <v>399</v>
      </c>
      <c r="B106" s="21" t="s">
        <v>413</v>
      </c>
      <c r="C106" s="21" t="s">
        <v>69</v>
      </c>
      <c r="D106" s="21" t="s">
        <v>68</v>
      </c>
      <c r="E106" s="22">
        <v>8310</v>
      </c>
      <c r="F106" s="301">
        <v>436831.71</v>
      </c>
      <c r="G106" s="301"/>
      <c r="H106" s="22">
        <v>2420</v>
      </c>
      <c r="I106" s="302" t="s">
        <v>56</v>
      </c>
      <c r="J106" s="302"/>
      <c r="K106" s="23" t="s">
        <v>57</v>
      </c>
      <c r="L106" s="224">
        <v>8692240.0399999991</v>
      </c>
      <c r="M106" s="24"/>
      <c r="N106" s="25"/>
    </row>
    <row r="107" spans="1:14" ht="83.1" customHeight="1" outlineLevel="1" x14ac:dyDescent="0.3">
      <c r="A107" s="20" t="s">
        <v>414</v>
      </c>
      <c r="B107" s="21" t="s">
        <v>415</v>
      </c>
      <c r="C107" s="21" t="s">
        <v>69</v>
      </c>
      <c r="D107" s="21" t="s">
        <v>60</v>
      </c>
      <c r="E107" s="22">
        <v>8310</v>
      </c>
      <c r="F107" s="301">
        <v>75751.39</v>
      </c>
      <c r="G107" s="301"/>
      <c r="H107" s="22">
        <v>2420</v>
      </c>
      <c r="I107" s="302" t="s">
        <v>56</v>
      </c>
      <c r="J107" s="302"/>
      <c r="K107" s="23" t="s">
        <v>57</v>
      </c>
      <c r="L107" s="224">
        <v>8767991.4299999997</v>
      </c>
      <c r="M107" s="24"/>
      <c r="N107" s="25"/>
    </row>
    <row r="108" spans="1:14" ht="83.1" customHeight="1" outlineLevel="1" x14ac:dyDescent="0.3">
      <c r="A108" s="20" t="s">
        <v>414</v>
      </c>
      <c r="B108" s="21" t="s">
        <v>415</v>
      </c>
      <c r="C108" s="21" t="s">
        <v>69</v>
      </c>
      <c r="D108" s="21" t="s">
        <v>62</v>
      </c>
      <c r="E108" s="22">
        <v>8310</v>
      </c>
      <c r="F108" s="301">
        <v>144305.26</v>
      </c>
      <c r="G108" s="301"/>
      <c r="H108" s="22">
        <v>2420</v>
      </c>
      <c r="I108" s="302" t="s">
        <v>56</v>
      </c>
      <c r="J108" s="302"/>
      <c r="K108" s="23" t="s">
        <v>57</v>
      </c>
      <c r="L108" s="224">
        <v>8912296.6899999995</v>
      </c>
      <c r="M108" s="24"/>
      <c r="N108" s="25"/>
    </row>
    <row r="109" spans="1:14" ht="83.1" customHeight="1" outlineLevel="1" x14ac:dyDescent="0.3">
      <c r="A109" s="20" t="s">
        <v>414</v>
      </c>
      <c r="B109" s="21" t="s">
        <v>415</v>
      </c>
      <c r="C109" s="21" t="s">
        <v>69</v>
      </c>
      <c r="D109" s="21" t="s">
        <v>61</v>
      </c>
      <c r="E109" s="22">
        <v>8310</v>
      </c>
      <c r="F109" s="301">
        <v>19330.61</v>
      </c>
      <c r="G109" s="301"/>
      <c r="H109" s="22">
        <v>2420</v>
      </c>
      <c r="I109" s="302" t="s">
        <v>56</v>
      </c>
      <c r="J109" s="302"/>
      <c r="K109" s="23" t="s">
        <v>57</v>
      </c>
      <c r="L109" s="224">
        <v>8931627.3000000007</v>
      </c>
      <c r="M109" s="24"/>
      <c r="N109" s="25"/>
    </row>
    <row r="110" spans="1:14" ht="83.1" customHeight="1" outlineLevel="1" x14ac:dyDescent="0.3">
      <c r="A110" s="20" t="s">
        <v>414</v>
      </c>
      <c r="B110" s="21" t="s">
        <v>415</v>
      </c>
      <c r="C110" s="21" t="s">
        <v>69</v>
      </c>
      <c r="D110" s="21" t="s">
        <v>63</v>
      </c>
      <c r="E110" s="22">
        <v>8310</v>
      </c>
      <c r="F110" s="301">
        <v>13663.89</v>
      </c>
      <c r="G110" s="301"/>
      <c r="H110" s="22">
        <v>2420</v>
      </c>
      <c r="I110" s="302" t="s">
        <v>56</v>
      </c>
      <c r="J110" s="302"/>
      <c r="K110" s="23" t="s">
        <v>57</v>
      </c>
      <c r="L110" s="224">
        <v>8945291.1899999995</v>
      </c>
      <c r="M110" s="24"/>
      <c r="N110" s="25"/>
    </row>
    <row r="111" spans="1:14" ht="83.1" customHeight="1" outlineLevel="1" x14ac:dyDescent="0.3">
      <c r="A111" s="20" t="s">
        <v>414</v>
      </c>
      <c r="B111" s="21" t="s">
        <v>415</v>
      </c>
      <c r="C111" s="21" t="s">
        <v>69</v>
      </c>
      <c r="D111" s="21" t="s">
        <v>64</v>
      </c>
      <c r="E111" s="22">
        <v>8310</v>
      </c>
      <c r="F111" s="301">
        <v>32142.38</v>
      </c>
      <c r="G111" s="301"/>
      <c r="H111" s="22">
        <v>2420</v>
      </c>
      <c r="I111" s="302" t="s">
        <v>56</v>
      </c>
      <c r="J111" s="302"/>
      <c r="K111" s="23" t="s">
        <v>57</v>
      </c>
      <c r="L111" s="224">
        <v>8977433.5700000003</v>
      </c>
      <c r="M111" s="24"/>
      <c r="N111" s="25"/>
    </row>
    <row r="112" spans="1:14" ht="83.1" customHeight="1" outlineLevel="1" x14ac:dyDescent="0.3">
      <c r="A112" s="20" t="s">
        <v>414</v>
      </c>
      <c r="B112" s="21" t="s">
        <v>415</v>
      </c>
      <c r="C112" s="21" t="s">
        <v>69</v>
      </c>
      <c r="D112" s="21" t="s">
        <v>65</v>
      </c>
      <c r="E112" s="22">
        <v>8310</v>
      </c>
      <c r="F112" s="301">
        <v>81070.53</v>
      </c>
      <c r="G112" s="301"/>
      <c r="H112" s="22">
        <v>2420</v>
      </c>
      <c r="I112" s="302" t="s">
        <v>56</v>
      </c>
      <c r="J112" s="302"/>
      <c r="K112" s="23" t="s">
        <v>57</v>
      </c>
      <c r="L112" s="224">
        <v>9058504.0999999996</v>
      </c>
      <c r="M112" s="24"/>
      <c r="N112" s="25"/>
    </row>
    <row r="113" spans="1:14" ht="83.1" customHeight="1" outlineLevel="1" x14ac:dyDescent="0.3">
      <c r="A113" s="20" t="s">
        <v>414</v>
      </c>
      <c r="B113" s="21" t="s">
        <v>415</v>
      </c>
      <c r="C113" s="21" t="s">
        <v>69</v>
      </c>
      <c r="D113" s="21" t="s">
        <v>67</v>
      </c>
      <c r="E113" s="22">
        <v>8310</v>
      </c>
      <c r="F113" s="301">
        <v>2989.57</v>
      </c>
      <c r="G113" s="301"/>
      <c r="H113" s="22">
        <v>2420</v>
      </c>
      <c r="I113" s="302" t="s">
        <v>56</v>
      </c>
      <c r="J113" s="302"/>
      <c r="K113" s="23" t="s">
        <v>57</v>
      </c>
      <c r="L113" s="224">
        <v>9061493.6699999999</v>
      </c>
      <c r="M113" s="24"/>
      <c r="N113" s="25"/>
    </row>
    <row r="114" spans="1:14" ht="83.1" customHeight="1" outlineLevel="1" x14ac:dyDescent="0.3">
      <c r="A114" s="20" t="s">
        <v>414</v>
      </c>
      <c r="B114" s="21" t="s">
        <v>415</v>
      </c>
      <c r="C114" s="21" t="s">
        <v>69</v>
      </c>
      <c r="D114" s="21" t="s">
        <v>66</v>
      </c>
      <c r="E114" s="22">
        <v>8310</v>
      </c>
      <c r="F114" s="301">
        <v>14086.46</v>
      </c>
      <c r="G114" s="301"/>
      <c r="H114" s="22">
        <v>2420</v>
      </c>
      <c r="I114" s="302" t="s">
        <v>56</v>
      </c>
      <c r="J114" s="302"/>
      <c r="K114" s="23" t="s">
        <v>57</v>
      </c>
      <c r="L114" s="224">
        <v>9075580.1300000008</v>
      </c>
      <c r="M114" s="24"/>
      <c r="N114" s="25"/>
    </row>
    <row r="115" spans="1:14" ht="83.1" customHeight="1" outlineLevel="1" x14ac:dyDescent="0.3">
      <c r="A115" s="20" t="s">
        <v>414</v>
      </c>
      <c r="B115" s="21" t="s">
        <v>415</v>
      </c>
      <c r="C115" s="21" t="s">
        <v>69</v>
      </c>
      <c r="D115" s="21" t="s">
        <v>68</v>
      </c>
      <c r="E115" s="22">
        <v>8310</v>
      </c>
      <c r="F115" s="301">
        <v>436831.71</v>
      </c>
      <c r="G115" s="301"/>
      <c r="H115" s="22">
        <v>2420</v>
      </c>
      <c r="I115" s="302" t="s">
        <v>56</v>
      </c>
      <c r="J115" s="302"/>
      <c r="K115" s="23" t="s">
        <v>57</v>
      </c>
      <c r="L115" s="224">
        <v>9512411.8399999999</v>
      </c>
      <c r="M115" s="24"/>
      <c r="N115" s="25"/>
    </row>
    <row r="116" spans="1:14" ht="12" customHeight="1" x14ac:dyDescent="0.3">
      <c r="A116" s="308" t="s">
        <v>58</v>
      </c>
      <c r="B116" s="308"/>
      <c r="C116" s="308"/>
      <c r="D116" s="308"/>
      <c r="E116" s="309">
        <v>9512411.8399999999</v>
      </c>
      <c r="F116" s="309"/>
      <c r="G116" s="309"/>
      <c r="H116" s="310">
        <v>0</v>
      </c>
      <c r="I116" s="310"/>
      <c r="J116" s="310"/>
      <c r="K116" s="16" t="s">
        <v>57</v>
      </c>
      <c r="L116" s="27">
        <v>9512411.8399999999</v>
      </c>
      <c r="M116" s="18"/>
      <c r="N116" s="19">
        <v>0</v>
      </c>
    </row>
  </sheetData>
  <mergeCells count="231">
    <mergeCell ref="A7:D7"/>
    <mergeCell ref="E7:J7"/>
    <mergeCell ref="A5:A6"/>
    <mergeCell ref="B5:B6"/>
    <mergeCell ref="C5:C6"/>
    <mergeCell ref="D5:D6"/>
    <mergeCell ref="E5:G5"/>
    <mergeCell ref="H5:J5"/>
    <mergeCell ref="F8:G8"/>
    <mergeCell ref="I8:J8"/>
    <mergeCell ref="F9:G9"/>
    <mergeCell ref="I9:J9"/>
    <mergeCell ref="F10:G10"/>
    <mergeCell ref="I10:J10"/>
    <mergeCell ref="K5:L6"/>
    <mergeCell ref="M5:N6"/>
    <mergeCell ref="F6:G6"/>
    <mergeCell ref="I6:J6"/>
    <mergeCell ref="F14:G14"/>
    <mergeCell ref="I14:J14"/>
    <mergeCell ref="F15:G15"/>
    <mergeCell ref="I15:J15"/>
    <mergeCell ref="F16:G16"/>
    <mergeCell ref="I16:J16"/>
    <mergeCell ref="F11:G11"/>
    <mergeCell ref="I11:J11"/>
    <mergeCell ref="F12:G12"/>
    <mergeCell ref="I12:J12"/>
    <mergeCell ref="F13:G13"/>
    <mergeCell ref="I13:J13"/>
    <mergeCell ref="F20:G20"/>
    <mergeCell ref="I20:J20"/>
    <mergeCell ref="F21:G21"/>
    <mergeCell ref="I21:J21"/>
    <mergeCell ref="F22:G22"/>
    <mergeCell ref="I22:J22"/>
    <mergeCell ref="F17:G17"/>
    <mergeCell ref="I17:J17"/>
    <mergeCell ref="F18:G18"/>
    <mergeCell ref="I18:J18"/>
    <mergeCell ref="F19:G19"/>
    <mergeCell ref="I19:J19"/>
    <mergeCell ref="F26:G26"/>
    <mergeCell ref="I26:J26"/>
    <mergeCell ref="F27:G27"/>
    <mergeCell ref="I27:J27"/>
    <mergeCell ref="F28:G28"/>
    <mergeCell ref="I28:J28"/>
    <mergeCell ref="F23:G23"/>
    <mergeCell ref="I23:J23"/>
    <mergeCell ref="F24:G24"/>
    <mergeCell ref="I24:J24"/>
    <mergeCell ref="F25:G25"/>
    <mergeCell ref="I25:J25"/>
    <mergeCell ref="F32:G32"/>
    <mergeCell ref="I32:J32"/>
    <mergeCell ref="F33:G33"/>
    <mergeCell ref="I33:J33"/>
    <mergeCell ref="F34:G34"/>
    <mergeCell ref="I34:J34"/>
    <mergeCell ref="F29:G29"/>
    <mergeCell ref="I29:J29"/>
    <mergeCell ref="F30:G30"/>
    <mergeCell ref="I30:J30"/>
    <mergeCell ref="F31:G31"/>
    <mergeCell ref="I31:J31"/>
    <mergeCell ref="F38:G38"/>
    <mergeCell ref="I38:J38"/>
    <mergeCell ref="F39:G39"/>
    <mergeCell ref="I39:J39"/>
    <mergeCell ref="F40:G40"/>
    <mergeCell ref="I40:J40"/>
    <mergeCell ref="F35:G35"/>
    <mergeCell ref="I35:J35"/>
    <mergeCell ref="F36:G36"/>
    <mergeCell ref="I36:J36"/>
    <mergeCell ref="F37:G37"/>
    <mergeCell ref="I37:J37"/>
    <mergeCell ref="F44:G44"/>
    <mergeCell ref="I44:J44"/>
    <mergeCell ref="F45:G45"/>
    <mergeCell ref="I45:J45"/>
    <mergeCell ref="F46:G46"/>
    <mergeCell ref="I46:J46"/>
    <mergeCell ref="F41:G41"/>
    <mergeCell ref="I41:J41"/>
    <mergeCell ref="F42:G42"/>
    <mergeCell ref="I42:J42"/>
    <mergeCell ref="F43:G43"/>
    <mergeCell ref="I43:J43"/>
    <mergeCell ref="F50:G50"/>
    <mergeCell ref="I50:J50"/>
    <mergeCell ref="F51:G51"/>
    <mergeCell ref="I51:J51"/>
    <mergeCell ref="F52:G52"/>
    <mergeCell ref="I52:J52"/>
    <mergeCell ref="F47:G47"/>
    <mergeCell ref="I47:J47"/>
    <mergeCell ref="F48:G48"/>
    <mergeCell ref="I48:J48"/>
    <mergeCell ref="F49:G49"/>
    <mergeCell ref="I49:J49"/>
    <mergeCell ref="F56:G56"/>
    <mergeCell ref="I56:J56"/>
    <mergeCell ref="F57:G57"/>
    <mergeCell ref="I57:J57"/>
    <mergeCell ref="F58:G58"/>
    <mergeCell ref="I58:J58"/>
    <mergeCell ref="F53:G53"/>
    <mergeCell ref="I53:J53"/>
    <mergeCell ref="F54:G54"/>
    <mergeCell ref="I54:J54"/>
    <mergeCell ref="F55:G55"/>
    <mergeCell ref="I55:J55"/>
    <mergeCell ref="F62:G62"/>
    <mergeCell ref="I62:J62"/>
    <mergeCell ref="F63:G63"/>
    <mergeCell ref="I63:J63"/>
    <mergeCell ref="F64:G64"/>
    <mergeCell ref="I64:J64"/>
    <mergeCell ref="F59:G59"/>
    <mergeCell ref="I59:J59"/>
    <mergeCell ref="F60:G60"/>
    <mergeCell ref="I60:J60"/>
    <mergeCell ref="F61:G61"/>
    <mergeCell ref="I61:J61"/>
    <mergeCell ref="F68:G68"/>
    <mergeCell ref="I68:J68"/>
    <mergeCell ref="F69:G69"/>
    <mergeCell ref="I69:J69"/>
    <mergeCell ref="F70:G70"/>
    <mergeCell ref="I70:J70"/>
    <mergeCell ref="F65:G65"/>
    <mergeCell ref="I65:J65"/>
    <mergeCell ref="F66:G66"/>
    <mergeCell ref="I66:J66"/>
    <mergeCell ref="F67:G67"/>
    <mergeCell ref="I67:J67"/>
    <mergeCell ref="F74:G74"/>
    <mergeCell ref="I74:J74"/>
    <mergeCell ref="F75:G75"/>
    <mergeCell ref="I75:J75"/>
    <mergeCell ref="F76:G76"/>
    <mergeCell ref="I76:J76"/>
    <mergeCell ref="F71:G71"/>
    <mergeCell ref="I71:J71"/>
    <mergeCell ref="F72:G72"/>
    <mergeCell ref="I72:J72"/>
    <mergeCell ref="F73:G73"/>
    <mergeCell ref="I73:J73"/>
    <mergeCell ref="F80:G80"/>
    <mergeCell ref="I80:J80"/>
    <mergeCell ref="F81:G81"/>
    <mergeCell ref="I81:J81"/>
    <mergeCell ref="F82:G82"/>
    <mergeCell ref="I82:J82"/>
    <mergeCell ref="F77:G77"/>
    <mergeCell ref="I77:J77"/>
    <mergeCell ref="F78:G78"/>
    <mergeCell ref="I78:J78"/>
    <mergeCell ref="F79:G79"/>
    <mergeCell ref="I79:J79"/>
    <mergeCell ref="F86:G86"/>
    <mergeCell ref="I86:J86"/>
    <mergeCell ref="F87:G87"/>
    <mergeCell ref="I87:J87"/>
    <mergeCell ref="F88:G88"/>
    <mergeCell ref="I88:J88"/>
    <mergeCell ref="F83:G83"/>
    <mergeCell ref="I83:J83"/>
    <mergeCell ref="F84:G84"/>
    <mergeCell ref="I84:J84"/>
    <mergeCell ref="F85:G85"/>
    <mergeCell ref="I85:J85"/>
    <mergeCell ref="F92:G92"/>
    <mergeCell ref="I92:J92"/>
    <mergeCell ref="F93:G93"/>
    <mergeCell ref="I93:J93"/>
    <mergeCell ref="F94:G94"/>
    <mergeCell ref="I94:J94"/>
    <mergeCell ref="F89:G89"/>
    <mergeCell ref="I89:J89"/>
    <mergeCell ref="F90:G90"/>
    <mergeCell ref="I90:J90"/>
    <mergeCell ref="F91:G91"/>
    <mergeCell ref="I91:J91"/>
    <mergeCell ref="F98:G98"/>
    <mergeCell ref="I98:J98"/>
    <mergeCell ref="F99:G99"/>
    <mergeCell ref="I99:J99"/>
    <mergeCell ref="F100:G100"/>
    <mergeCell ref="I100:J100"/>
    <mergeCell ref="F95:G95"/>
    <mergeCell ref="I95:J95"/>
    <mergeCell ref="F96:G96"/>
    <mergeCell ref="I96:J96"/>
    <mergeCell ref="F97:G97"/>
    <mergeCell ref="I97:J97"/>
    <mergeCell ref="F104:G104"/>
    <mergeCell ref="I104:J104"/>
    <mergeCell ref="F105:G105"/>
    <mergeCell ref="I105:J105"/>
    <mergeCell ref="F106:G106"/>
    <mergeCell ref="I106:J106"/>
    <mergeCell ref="F101:G101"/>
    <mergeCell ref="I101:J101"/>
    <mergeCell ref="F102:G102"/>
    <mergeCell ref="I102:J102"/>
    <mergeCell ref="F103:G103"/>
    <mergeCell ref="I103:J103"/>
    <mergeCell ref="F110:G110"/>
    <mergeCell ref="I110:J110"/>
    <mergeCell ref="F111:G111"/>
    <mergeCell ref="I111:J111"/>
    <mergeCell ref="F112:G112"/>
    <mergeCell ref="I112:J112"/>
    <mergeCell ref="F107:G107"/>
    <mergeCell ref="I107:J107"/>
    <mergeCell ref="F108:G108"/>
    <mergeCell ref="I108:J108"/>
    <mergeCell ref="F109:G109"/>
    <mergeCell ref="I109:J109"/>
    <mergeCell ref="A116:D116"/>
    <mergeCell ref="E116:G116"/>
    <mergeCell ref="H116:J116"/>
    <mergeCell ref="F113:G113"/>
    <mergeCell ref="I113:J113"/>
    <mergeCell ref="F114:G114"/>
    <mergeCell ref="I114:J114"/>
    <mergeCell ref="F115:G115"/>
    <mergeCell ref="I115:J1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</vt:i4>
      </vt:variant>
    </vt:vector>
  </HeadingPairs>
  <TitlesOfParts>
    <vt:vector size="22" baseType="lpstr">
      <vt:lpstr>исп. сметы</vt:lpstr>
      <vt:lpstr>ФЭП</vt:lpstr>
      <vt:lpstr>утв.смета</vt:lpstr>
      <vt:lpstr>материалы</vt:lpstr>
      <vt:lpstr>зарплата</vt:lpstr>
      <vt:lpstr>соц.налог</vt:lpstr>
      <vt:lpstr>соц.отч</vt:lpstr>
      <vt:lpstr>осмс
</vt:lpstr>
      <vt:lpstr>аморт</vt:lpstr>
      <vt:lpstr>тр.усл.неэл.</vt:lpstr>
      <vt:lpstr>тр.усл.УММ</vt:lpstr>
      <vt:lpstr>ОТ и ТБ сп.одж.</vt:lpstr>
      <vt:lpstr>ОТ и ТБ медосм</vt:lpstr>
      <vt:lpstr>ОТ и ТБ спецмолоко</vt:lpstr>
      <vt:lpstr>общцех</vt:lpstr>
      <vt:lpstr>общцех расш</vt:lpstr>
      <vt:lpstr>общезав.</vt:lpstr>
      <vt:lpstr>общез.расшФОТ</vt:lpstr>
      <vt:lpstr>общез.расшППС</vt:lpstr>
      <vt:lpstr>Налоговые плат</vt:lpstr>
      <vt:lpstr>Доход</vt:lpstr>
      <vt:lpstr>'исп. сметы'!Заголовки_для_печати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Миронов С. В.</dc:creator>
  <cp:lastModifiedBy>Зайцева Ю.А.</cp:lastModifiedBy>
  <cp:lastPrinted>2023-03-29T10:28:27Z</cp:lastPrinted>
  <dcterms:created xsi:type="dcterms:W3CDTF">2018-07-19T09:02:58Z</dcterms:created>
  <dcterms:modified xsi:type="dcterms:W3CDTF">2023-04-14T09:49:33Z</dcterms:modified>
</cp:coreProperties>
</file>