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ЖДЦ 2019\моя\тариф\Исполнение ТС ИП за 2024 год\1 пункт. пояснительная записка с отчетом 2024г\"/>
    </mc:Choice>
  </mc:AlternateContent>
  <bookViews>
    <workbookView xWindow="0" yWindow="0" windowWidth="28800" windowHeight="11835" tabRatio="964"/>
  </bookViews>
  <sheets>
    <sheet name="Испандық бағалау" sheetId="1" r:id="rId1"/>
    <sheet name="FEP" sheetId="27" r:id="rId2"/>
    <sheet name="бекітілген сметалық 01.01.24" sheetId="31" r:id="rId3"/>
    <sheet name="материалдар" sheetId="8" r:id="rId4"/>
    <sheet name="жалақы" sheetId="9" r:id="rId5"/>
    <sheet name="әлеуметтік салық" sheetId="10" r:id="rId6"/>
    <sheet name="әлеуметтік есеп" sheetId="11" r:id="rId7"/>
    <sheet name="OPVR" sheetId="32" r:id="rId8"/>
    <sheet name="osms_x000a_" sheetId="12" r:id="rId9"/>
    <sheet name="амортизатор" sheetId="13" r:id="rId10"/>
    <sheet name="tr.conditions non-el." sheetId="14" r:id="rId11"/>
    <sheet name="ОТ және ТБ сп.одж." sheetId="16" r:id="rId12"/>
    <sheet name="ОТ және туберкулезге қарсы меди" sheetId="26" r:id="rId13"/>
    <sheet name="ОТ және туберкулезге қарсы арна" sheetId="29" r:id="rId14"/>
    <sheet name="ортақ дүкен" sheetId="18" r:id="rId15"/>
    <sheet name="жалпы шеберхананы кеңейту" sheetId="19" r:id="rId16"/>
    <sheet name="бас директор" sheetId="20" r:id="rId17"/>
    <sheet name="general.expandedFOT" sheetId="21" r:id="rId18"/>
    <sheet name="жалпы. rasshPPS" sheetId="22" r:id="rId19"/>
    <sheet name="Салық төлемдері" sheetId="24" r:id="rId20"/>
    <sheet name="Кіріс" sheetId="25" r:id="rId21"/>
  </sheets>
  <externalReferences>
    <externalReference r:id="rId22"/>
    <externalReference r:id="rId23"/>
    <externalReference r:id="rId24"/>
  </externalReferences>
  <definedNames>
    <definedName name="_xlnm._FilterDatabase" localSheetId="9" hidden="1">аморт!$A$1:$N$116</definedName>
    <definedName name="_xlnm._FilterDatabase" localSheetId="11" hidden="1">'ОТ и ТБ сп.одж.'!#REF!</definedName>
    <definedName name="_xlnm.Print_Titles" localSheetId="0">'исп. сметы'!$18:$18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7" l="1"/>
  <c r="E9" i="27"/>
  <c r="G45" i="1" l="1"/>
  <c r="G19" i="1"/>
  <c r="C29" i="22" l="1"/>
  <c r="C18" i="22"/>
  <c r="C16" i="22"/>
  <c r="D23" i="21"/>
  <c r="C23" i="21"/>
  <c r="G42" i="1" l="1"/>
  <c r="G32" i="20"/>
  <c r="F32" i="20"/>
  <c r="E32" i="20"/>
  <c r="G31" i="20"/>
  <c r="G19" i="20"/>
  <c r="F19" i="20"/>
  <c r="E19" i="20"/>
  <c r="G15" i="20"/>
  <c r="G13" i="20" s="1"/>
  <c r="F15" i="20"/>
  <c r="F31" i="20" s="1"/>
  <c r="E15" i="20"/>
  <c r="E31" i="20" s="1"/>
  <c r="E13" i="20" l="1"/>
  <c r="F13" i="20"/>
  <c r="G41" i="1"/>
  <c r="F52" i="18"/>
  <c r="B52" i="18"/>
  <c r="B51" i="18"/>
  <c r="F49" i="18"/>
  <c r="B49" i="18"/>
  <c r="B48" i="18"/>
  <c r="H46" i="18"/>
  <c r="G46" i="18"/>
  <c r="E46" i="18"/>
  <c r="F46" i="18" s="1"/>
  <c r="H40" i="18"/>
  <c r="G40" i="18"/>
  <c r="E40" i="18"/>
  <c r="H39" i="18"/>
  <c r="G39" i="18"/>
  <c r="E39" i="18"/>
  <c r="H26" i="18"/>
  <c r="G26" i="18"/>
  <c r="E26" i="18"/>
  <c r="H20" i="18"/>
  <c r="H13" i="18" s="1"/>
  <c r="G20" i="18"/>
  <c r="G13" i="18" s="1"/>
  <c r="E20" i="18"/>
  <c r="E13" i="18" s="1"/>
  <c r="H15" i="18"/>
  <c r="G15" i="18"/>
  <c r="E15" i="18"/>
  <c r="F36" i="18" l="1"/>
  <c r="F32" i="18"/>
  <c r="F28" i="18"/>
  <c r="F22" i="18"/>
  <c r="F44" i="18"/>
  <c r="F35" i="18"/>
  <c r="F31" i="18"/>
  <c r="F25" i="18"/>
  <c r="F19" i="18"/>
  <c r="F38" i="18"/>
  <c r="F34" i="18"/>
  <c r="F30" i="18"/>
  <c r="F24" i="18"/>
  <c r="F18" i="18"/>
  <c r="F40" i="18"/>
  <c r="F39" i="18" s="1"/>
  <c r="G45" i="18"/>
  <c r="H45" i="18"/>
  <c r="E45" i="18"/>
  <c r="F17" i="18"/>
  <c r="F23" i="18"/>
  <c r="F29" i="18"/>
  <c r="F33" i="18"/>
  <c r="F37" i="18"/>
  <c r="G49" i="1"/>
  <c r="G48" i="1"/>
  <c r="F23" i="25"/>
  <c r="D23" i="25"/>
  <c r="C23" i="25"/>
  <c r="F20" i="18" l="1"/>
  <c r="F15" i="18"/>
  <c r="F26" i="18"/>
  <c r="G43" i="1"/>
  <c r="D13" i="24"/>
  <c r="F45" i="18" l="1"/>
  <c r="F13" i="18"/>
  <c r="G34" i="1"/>
  <c r="G37" i="1" l="1"/>
  <c r="G29" i="1" l="1"/>
  <c r="G30" i="1" l="1"/>
  <c r="G26" i="1" l="1"/>
  <c r="G31" i="1" l="1"/>
  <c r="G23" i="1"/>
  <c r="C9" i="27" l="1"/>
  <c r="C8" i="27"/>
  <c r="C7" i="27"/>
  <c r="C6" i="27"/>
  <c r="C5" i="27"/>
  <c r="C4" i="27"/>
  <c r="H43" i="1" l="1"/>
  <c r="H42" i="1"/>
  <c r="H27" i="1"/>
  <c r="H23" i="1"/>
  <c r="F49" i="1"/>
  <c r="F48" i="1"/>
  <c r="F45" i="1"/>
  <c r="F43" i="1"/>
  <c r="F42" i="1"/>
  <c r="F41" i="1"/>
  <c r="F37" i="1"/>
  <c r="F34" i="1"/>
  <c r="F31" i="1"/>
  <c r="F30" i="1"/>
  <c r="F29" i="1"/>
  <c r="F26" i="1"/>
  <c r="F23" i="1"/>
  <c r="H41" i="1" l="1"/>
  <c r="H30" i="1"/>
  <c r="H29" i="1"/>
  <c r="H26" i="1"/>
  <c r="H49" i="1" l="1"/>
  <c r="H48" i="1"/>
  <c r="H37" i="1" l="1"/>
  <c r="H34" i="1" l="1"/>
  <c r="H31" i="1" l="1"/>
  <c r="E45" i="1" l="1"/>
  <c r="E37" i="1"/>
  <c r="E49" i="31"/>
  <c r="E46" i="1" s="1"/>
  <c r="E48" i="31"/>
  <c r="E44" i="31"/>
  <c r="E41" i="1" s="1"/>
  <c r="J27" i="31"/>
  <c r="I27" i="31"/>
  <c r="E26" i="31"/>
  <c r="E23" i="1" s="1"/>
  <c r="E52" i="31"/>
  <c r="E49" i="1" s="1"/>
  <c r="E50" i="31"/>
  <c r="E47" i="1" s="1"/>
  <c r="E46" i="31"/>
  <c r="E43" i="1" s="1"/>
  <c r="E45" i="31"/>
  <c r="E42" i="1" s="1"/>
  <c r="J42" i="31"/>
  <c r="I42" i="31"/>
  <c r="H42" i="31"/>
  <c r="G42" i="31"/>
  <c r="F42" i="31"/>
  <c r="E40" i="31"/>
  <c r="E38" i="31" s="1"/>
  <c r="J38" i="31"/>
  <c r="I38" i="31"/>
  <c r="H38" i="31"/>
  <c r="G38" i="31"/>
  <c r="F38" i="31"/>
  <c r="E37" i="31"/>
  <c r="E34" i="1" s="1"/>
  <c r="J35" i="31"/>
  <c r="I35" i="31"/>
  <c r="H35" i="31"/>
  <c r="G35" i="31"/>
  <c r="F35" i="31"/>
  <c r="E34" i="31"/>
  <c r="E31" i="1" s="1"/>
  <c r="E33" i="31"/>
  <c r="E30" i="1" s="1"/>
  <c r="E32" i="31"/>
  <c r="E29" i="1" s="1"/>
  <c r="J31" i="31"/>
  <c r="I31" i="31"/>
  <c r="H31" i="31"/>
  <c r="G31" i="31"/>
  <c r="F31" i="31"/>
  <c r="E29" i="31"/>
  <c r="E31" i="31" s="1"/>
  <c r="H27" i="31"/>
  <c r="G27" i="31"/>
  <c r="F27" i="31"/>
  <c r="J24" i="31"/>
  <c r="J22" i="31" s="1"/>
  <c r="J47" i="31" s="1"/>
  <c r="J51" i="31" s="1"/>
  <c r="I24" i="31"/>
  <c r="I22" i="31" s="1"/>
  <c r="I47" i="31" s="1"/>
  <c r="I51" i="31" s="1"/>
  <c r="H24" i="31"/>
  <c r="H22" i="31" s="1"/>
  <c r="H47" i="31" s="1"/>
  <c r="H51" i="31" s="1"/>
  <c r="G24" i="31"/>
  <c r="F24" i="31"/>
  <c r="E39" i="1" l="1"/>
  <c r="H53" i="31"/>
  <c r="F50" i="1"/>
  <c r="E42" i="31"/>
  <c r="F22" i="31"/>
  <c r="F47" i="31" s="1"/>
  <c r="F51" i="31" s="1"/>
  <c r="F53" i="31" s="1"/>
  <c r="E24" i="31"/>
  <c r="G22" i="31"/>
  <c r="G47" i="31" s="1"/>
  <c r="G51" i="31" s="1"/>
  <c r="G53" i="31" s="1"/>
  <c r="E35" i="31"/>
  <c r="E26" i="1"/>
  <c r="E24" i="1" s="1"/>
  <c r="J53" i="31"/>
  <c r="I53" i="31"/>
  <c r="E27" i="31"/>
  <c r="E22" i="31" l="1"/>
  <c r="E47" i="31" s="1"/>
  <c r="E51" i="31" s="1"/>
  <c r="E48" i="1" l="1"/>
  <c r="E53" i="31"/>
  <c r="E50" i="1" s="1"/>
  <c r="D4" i="27" l="1"/>
  <c r="E4" i="27" l="1"/>
  <c r="F4" i="27"/>
  <c r="G50" i="1"/>
  <c r="H50" i="1" s="1"/>
  <c r="D6" i="27"/>
  <c r="E6" i="27" s="1"/>
  <c r="D5" i="27" l="1"/>
  <c r="E5" i="27" s="1"/>
  <c r="F35" i="1"/>
  <c r="F32" i="1"/>
  <c r="E27" i="1"/>
  <c r="G35" i="1"/>
  <c r="H35" i="1" s="1"/>
  <c r="G32" i="1"/>
  <c r="H32" i="1" s="1"/>
  <c r="G28" i="1"/>
  <c r="H28" i="1" s="1"/>
  <c r="G24" i="1"/>
  <c r="H24" i="1" s="1"/>
  <c r="G21" i="1"/>
  <c r="H21" i="1" s="1"/>
  <c r="E32" i="1"/>
  <c r="H19" i="1" l="1"/>
  <c r="F24" i="1"/>
  <c r="F39" i="1"/>
  <c r="F28" i="1"/>
  <c r="F21" i="1"/>
  <c r="E38" i="1"/>
  <c r="E35" i="1" s="1"/>
  <c r="F19" i="1" l="1"/>
  <c r="F44" i="1" s="1"/>
  <c r="F6" i="27" l="1"/>
  <c r="E28" i="1" l="1"/>
  <c r="E21" i="1"/>
  <c r="E19" i="1" l="1"/>
  <c r="E44" i="1" s="1"/>
  <c r="G39" i="1" l="1"/>
  <c r="H39" i="1" s="1"/>
  <c r="G44" i="1" l="1"/>
  <c r="F5" i="27"/>
  <c r="H44" i="1" l="1"/>
  <c r="H45" i="1"/>
  <c r="D8" i="27"/>
  <c r="E8" i="27" s="1"/>
  <c r="D7" i="27"/>
  <c r="F8" i="27" l="1"/>
  <c r="F7" i="27"/>
  <c r="E7" i="27"/>
  <c r="D9" i="27"/>
</calcChain>
</file>

<file path=xl/sharedStrings.xml><?xml version="1.0" encoding="utf-8"?>
<sst xmlns="http://schemas.openxmlformats.org/spreadsheetml/2006/main" count="5936" uniqueCount="527">
  <si>
    <t>Элемент №</t>
  </si>
  <si>
    <t>Көрсеткіштердің атауы</t>
  </si>
  <si>
    <t>Өлшем бірлігі</t>
  </si>
  <si>
    <t>I</t>
  </si>
  <si>
    <t>мың теңге</t>
  </si>
  <si>
    <t>1.1.</t>
  </si>
  <si>
    <t>Жалпы еңбек шығындары,</t>
  </si>
  <si>
    <t>оның ішінде:</t>
  </si>
  <si>
    <t>2.1.</t>
  </si>
  <si>
    <t>теңгені құрады</t>
  </si>
  <si>
    <t>саны</t>
  </si>
  <si>
    <t>Адам</t>
  </si>
  <si>
    <t>2.2.</t>
  </si>
  <si>
    <t>Негізгі құралдар мен материалдық емес активтердің амортизациясы</t>
  </si>
  <si>
    <t>4.1.</t>
  </si>
  <si>
    <t>5.1.</t>
  </si>
  <si>
    <t>II</t>
  </si>
  <si>
    <t>Кезең шығындары, барлығы</t>
  </si>
  <si>
    <t>Дүкеннің жалпы шығындары</t>
  </si>
  <si>
    <t>Зауыттың жалпы шығындары</t>
  </si>
  <si>
    <t>6.3.</t>
  </si>
  <si>
    <t>6.4.</t>
  </si>
  <si>
    <t>Салық төлемдері</t>
  </si>
  <si>
    <t>III</t>
  </si>
  <si>
    <t>Жалпы шығындар</t>
  </si>
  <si>
    <t>IV</t>
  </si>
  <si>
    <t>Пайда</t>
  </si>
  <si>
    <t>В</t>
  </si>
  <si>
    <t>Жалпы табыс</t>
  </si>
  <si>
    <t>VI</t>
  </si>
  <si>
    <t>VII</t>
  </si>
  <si>
    <t>Бағалау</t>
  </si>
  <si>
    <t>өшірулі, %</t>
  </si>
  <si>
    <t>Ауытқу себептері</t>
  </si>
  <si>
    <t>бәсекелес кірме жол болмаған жағдайда</t>
  </si>
  <si>
    <t>Зайцева Ю. А.</t>
  </si>
  <si>
    <t>Жылжымалы құрамның өтуіне кірме жолдарды беру қызметтеріне тарифтік сметаның орындалуы туралы есеп</t>
  </si>
  <si>
    <t>Орумбаев И.Н.</t>
  </si>
  <si>
    <t>«Қостанай минералдары» акционерлік қоғамы</t>
  </si>
  <si>
    <t>Шығару деректері:</t>
  </si>
  <si>
    <t>BU (бухгалтерлік есеп деректері)</t>
  </si>
  <si>
    <t>Таңдау:</t>
  </si>
  <si>
    <t>Кезең</t>
  </si>
  <si>
    <t>Құжат</t>
  </si>
  <si>
    <t>Analytics Dt</t>
  </si>
  <si>
    <t>Analytics Kt</t>
  </si>
  <si>
    <t>Дебет</t>
  </si>
  <si>
    <t>Несие</t>
  </si>
  <si>
    <t>Жалпы тауар айналымы</t>
  </si>
  <si>
    <t>Ағымдағы баланс</t>
  </si>
  <si>
    <t>Тексеру</t>
  </si>
  <si>
    <t>Ашылу балансы</t>
  </si>
  <si>
    <t/>
  </si>
  <si>
    <t>D</t>
  </si>
  <si>
    <t>Кезеңдегі айналым және соңындағы қалдық</t>
  </si>
  <si>
    <t>CZ УПП ст. жөндеу және техникалық қызмет көрсету Фабричная ГТК АСБЕСТ Әлеуметтік салық</t>
  </si>
  <si>
    <t>№19 темір жол жолы, Фабричная станциясы, 56 корпустан 19-жолға дейін 45 корпусқа дейін. 880м. [000014523]</t>
  </si>
  <si>
    <t>Фабричная темір жол станциясы 16-18-46-54 ұзарту беттерінен. 412 м. [000014546]</t>
  </si>
  <si>
    <t>Вагон таразылары VD-30-2-8 (15678)</t>
  </si>
  <si>
    <t>Фабричная ОК постының ғимараты [A-000009361]</t>
  </si>
  <si>
    <t>ЕК ст.Фабричная үй-жайлары [63]</t>
  </si>
  <si>
    <t>Фабричная СП50 бұрмалау станциясы (ұзындығы 60м) (15516)</t>
  </si>
  <si>
    <t>OMTS SP54 (ұзындығы 60 м) (15597) бұру ауыстырғыш қоймалары</t>
  </si>
  <si>
    <t>8А үшін PHANTOM ECO рекордері бағдарламалық құралмен толықтай (18313)</t>
  </si>
  <si>
    <t>Жетығара-Фабричная темір жол учаскесі 1-29-31-47 ұзарту жолынан. 5210 м. [000014567]</t>
  </si>
  <si>
    <t>CZ УПП ст.Фабричная GTK ASBESTOS жөндеу және техникалық қызмет көрсету Негізгі құралдардың амортизациясы</t>
  </si>
  <si>
    <t>CZ УПП ст. жөндеу және техникалық қызмет көрсету Фабричная ГТК Ішкі қызметтері (УПП к. Фабричная жөндеу және қызмет көрсету бойынша электрлендірілмеген темір жол көлігі мемлекеттік мекемесі)</t>
  </si>
  <si>
    <t>Орталық теміржол Электрленбеген темір жол көлігі ГТК АСБЕСТ &lt;...&gt;</t>
  </si>
  <si>
    <t>CZ УПП ст. Фабричная ГТК АСБЕСТ жөндеу және техникалық қызмет көрсету Жұмыс киімдері мен қорғаныс құралдары</t>
  </si>
  <si>
    <t>Резеңке түбі бар киізден жасалған аяқ киім</t>
  </si>
  <si>
    <t>Трикотаж балаклава</t>
  </si>
  <si>
    <t>Оқшауланған іш киім (куртка, шалбар)</t>
  </si>
  <si>
    <t>Шағылыстыратын сигнал кеудеше. таспамен және қалтамен</t>
  </si>
  <si>
    <t>KM-жеңіл костюм</t>
  </si>
  <si>
    <t>Резеңке жамылғы</t>
  </si>
  <si>
    <t xml:space="preserve">Тарифтік баға</t>
  </si>
  <si>
    <t>теміржол цехының жалпы цехтық шығындары</t>
  </si>
  <si>
    <t>Теміржол дүкені үшін барлығы</t>
  </si>
  <si>
    <t>«ҚМ» АҚ</t>
  </si>
  <si>
    <t>«KGP» ЖШС қызметтері үшін</t>
  </si>
  <si>
    <t>Тауар өндіруге және қызметтерді көрсетуге кеткен шығындар*, барлығы</t>
  </si>
  <si>
    <t>жалпы материалдық шығындар,</t>
  </si>
  <si>
    <t>оның ішінде</t>
  </si>
  <si>
    <t>материалдар</t>
  </si>
  <si>
    <t>1.2.</t>
  </si>
  <si>
    <t>жанармай</t>
  </si>
  <si>
    <t>1.3.</t>
  </si>
  <si>
    <t>Электр</t>
  </si>
  <si>
    <t>жалақы</t>
  </si>
  <si>
    <t>әлеуметтік салық, әлеуметтік аударымдар, медициналық сақтандыру қоры</t>
  </si>
  <si>
    <t>Жұмыс пен қызмет үшін төлем</t>
  </si>
  <si>
    <t>Оның ішінде:</t>
  </si>
  <si>
    <t>коммуналдық қызметтер</t>
  </si>
  <si>
    <t>4.2.</t>
  </si>
  <si>
    <t>жөндеу және құрылыс қызметтері</t>
  </si>
  <si>
    <t>4.3.</t>
  </si>
  <si>
    <t>Міндетті. қызметкерлерді жазатайым оқиғадан сақтандыруды қолдану олар үшін қиын. жауапкершіліктер</t>
  </si>
  <si>
    <t>4.4.</t>
  </si>
  <si>
    <t>Қауіпсіздік бейнебақылау жүйесіне техникалық қызмет көрсету</t>
  </si>
  <si>
    <t>4.5.</t>
  </si>
  <si>
    <t>4.6.</t>
  </si>
  <si>
    <t>4.7.</t>
  </si>
  <si>
    <t>4.8.</t>
  </si>
  <si>
    <t>4.9.</t>
  </si>
  <si>
    <t>4.10.</t>
  </si>
  <si>
    <t>4.11.</t>
  </si>
  <si>
    <t>Өрт дабылы және өрт сөндіру жүйелеріне техникалық қызмет көрсету</t>
  </si>
  <si>
    <t>Жұмыс киімдерін химиялық тазалау және жуу қызметтері</t>
  </si>
  <si>
    <t>VPO қызметтерін көрсету</t>
  </si>
  <si>
    <t>Басқа шығындардың жалпы сомасы,</t>
  </si>
  <si>
    <t>Жүк айналымы</t>
  </si>
  <si>
    <t>мың тонна</t>
  </si>
  <si>
    <t>БАРЛЫҒЫ:</t>
  </si>
  <si>
    <t>Топтар</t>
  </si>
  <si>
    <t>Барлығы</t>
  </si>
  <si>
    <t>Ашылу баланстары</t>
  </si>
  <si>
    <t>Бюджеттік баптар бойынша айналым</t>
  </si>
  <si>
    <t>Шикізат пен материалдар</t>
  </si>
  <si>
    <t>Өндірістік қызметтер</t>
  </si>
  <si>
    <t>Жөндеу және құрылыс қызметтері</t>
  </si>
  <si>
    <t>Жабдықтарды жөндеу қызметтері</t>
  </si>
  <si>
    <t>Өрт дабылы және өрт сөндіру жүйелеріне техникалық қызмет көрсету</t>
  </si>
  <si>
    <t>Аумақтық қауіпсіздік қызметтері</t>
  </si>
  <si>
    <t>Тұрмыстық қатты қалдықтарды және өндірістік қалдықтарды полигонға (қоқыс қоймасына) орналастыру бойынша қызметтер</t>
  </si>
  <si>
    <t>Кәсіби дезинфекциялық қызметтер</t>
  </si>
  <si>
    <t>VPO 3000 қызметтерін көрсету</t>
  </si>
  <si>
    <t>Жанармай</t>
  </si>
  <si>
    <t>Отынның басқа түрі</t>
  </si>
  <si>
    <t>Керосин</t>
  </si>
  <si>
    <t>Кокс</t>
  </si>
  <si>
    <t>Бензин</t>
  </si>
  <si>
    <t>Дизельдік отын</t>
  </si>
  <si>
    <t>Электр</t>
  </si>
  <si>
    <t>FOT</t>
  </si>
  <si>
    <t>Амортизация</t>
  </si>
  <si>
    <t>Салықтар мен бюджетке және қорларға аударымдар</t>
  </si>
  <si>
    <t>Әлеуметтік аударымдар</t>
  </si>
  <si>
    <t>Әлеуметтік салық</t>
  </si>
  <si>
    <t>Зейнетақы қорына аударымдар</t>
  </si>
  <si>
    <t>Міндетті медициналық сақтандырудан аударымдар</t>
  </si>
  <si>
    <t>Басқа өндірістік шығындар</t>
  </si>
  <si>
    <t>Арнайы сүт</t>
  </si>
  <si>
    <t>Шоттағы қалдықтардың аяқталуы</t>
  </si>
  <si>
    <t>CZ УПП ст. Фабричная ГТК АСБЕСТ жөндеу және техникалық қызмет көрсету Өндірістік еңбекақы</t>
  </si>
  <si>
    <t xml:space="preserve">    Медициналық тексеру</t>
  </si>
  <si>
    <t xml:space="preserve">    Жұмыс киімі</t>
  </si>
  <si>
    <t xml:space="preserve">«ҚМ» АҚ</t>
  </si>
  <si>
    <t>Жалпы цех шығындарының нақты сметасы</t>
  </si>
  <si>
    <t xml:space="preserve">    Коммуналдық қызметтер</t>
  </si>
  <si>
    <t xml:space="preserve">    Сақтандыру қызметтері</t>
  </si>
  <si>
    <r>
      <rPr>
        <b/>
        <i/>
        <sz val="8"/>
        <rFont val="Arial"/>
        <family val="2"/>
        <charset val="204"/>
      </rPr>
      <t>Ескерту</t>
    </r>
    <r>
      <rPr>
        <i/>
        <sz val="8"/>
        <rFont val="Arial"/>
        <family val="2"/>
        <charset val="204"/>
      </rPr>
      <t>: есеп «Қостанай минералдары» АҚ 1С БӨП құрылды.</t>
    </r>
  </si>
  <si>
    <t>Қаржы директоры</t>
  </si>
  <si>
    <t>«Қостанай минералдары» АҚ</t>
  </si>
  <si>
    <t xml:space="preserve">ПЭО басшысы</t>
  </si>
  <si>
    <t>Зайцева Ю.А.</t>
  </si>
  <si>
    <t xml:space="preserve">Нақты тарифтік смета</t>
  </si>
  <si>
    <t>Зауыт үшін жалпы</t>
  </si>
  <si>
    <t>Әкімшілік персоналдың жалпы еңбек шығындары,</t>
  </si>
  <si>
    <t>өрт сөндіру бөліміне қызмет көрсету</t>
  </si>
  <si>
    <t>-//-</t>
  </si>
  <si>
    <t>негізгі құралдардың және материалдық емес активтердің амортизациясы</t>
  </si>
  <si>
    <t>үшінші тарап қызметтері</t>
  </si>
  <si>
    <t>6.4.1.</t>
  </si>
  <si>
    <t>аудиторлық, консалтингтік және ақпараттық қызметтер</t>
  </si>
  <si>
    <t>6.4.2.</t>
  </si>
  <si>
    <t>Банк қызметтері</t>
  </si>
  <si>
    <t>6.4.3.</t>
  </si>
  <si>
    <t>6.5.</t>
  </si>
  <si>
    <t>жол жүру шығындары</t>
  </si>
  <si>
    <t>6.6.</t>
  </si>
  <si>
    <t>ойын-сауық шығындары</t>
  </si>
  <si>
    <t>6.7.</t>
  </si>
  <si>
    <t>салықтар</t>
  </si>
  <si>
    <t>мың ткм</t>
  </si>
  <si>
    <t>«Қостанай минералдары» АҚ жалпы зауыттық шығындары</t>
  </si>
  <si>
    <t>«ҚМ» АҚ қызметтері үшін</t>
  </si>
  <si>
    <t>мың теңге</t>
  </si>
  <si>
    <t>Әкімшілік персоналдың еңбек шығындары туралы есеп</t>
  </si>
  <si>
    <t>ай</t>
  </si>
  <si>
    <t>есептелген жалақы сомасы</t>
  </si>
  <si>
    <t>әлеуметтік салық, әлеуметтік аударымдар, міндетті медициналық сақтандыру</t>
  </si>
  <si>
    <t xml:space="preserve">растайтын құжат</t>
  </si>
  <si>
    <t>қаңтар</t>
  </si>
  <si>
    <t>қаңтар айына есептелген жалақы мен салықтар туралы анықтама</t>
  </si>
  <si>
    <t>ақпан</t>
  </si>
  <si>
    <t>ақпан айына есептелген жалақы мен салықтар туралы анықтама</t>
  </si>
  <si>
    <t>наурыз</t>
  </si>
  <si>
    <t>наурыз айына есептелген еңбекақы мен салықтар туралы анықтама</t>
  </si>
  <si>
    <t xml:space="preserve">Сәуір</t>
  </si>
  <si>
    <t>сәуір айына есептелген жалақы мен салықтар туралы анықтама</t>
  </si>
  <si>
    <t>мамыр</t>
  </si>
  <si>
    <t>мамыр айына есептелген жалақы мен салықтар туралы анықтама</t>
  </si>
  <si>
    <t>маусым</t>
  </si>
  <si>
    <t>маусым айына есептелген жалақы мен салықтар туралы анықтама</t>
  </si>
  <si>
    <t>шілде</t>
  </si>
  <si>
    <t>шілде айына есептелген жалақы мен салықтар туралы анықтама</t>
  </si>
  <si>
    <t>тамыз</t>
  </si>
  <si>
    <t>тамыз айына есептелген жалақы мен салықтар туралы анықтама</t>
  </si>
  <si>
    <t>қыркүйек</t>
  </si>
  <si>
    <t>қыркүйек айына есептелген жалақы мен салықтар туралы анықтама</t>
  </si>
  <si>
    <t>қазан</t>
  </si>
  <si>
    <t>қазан айына есептелген жалақы мен салықтар туралы анықтама</t>
  </si>
  <si>
    <t>қараша</t>
  </si>
  <si>
    <t>қараша айына есептелген жалақы мен салықтар туралы анықтама</t>
  </si>
  <si>
    <t>желтоқсан</t>
  </si>
  <si>
    <t>желтоқсан айына есептелген еңбекақы мен салықтар туралы анықтама</t>
  </si>
  <si>
    <t>Өрт сөндіру бөлімін ұстауға арналған нақты шығындар сметасы</t>
  </si>
  <si>
    <t xml:space="preserve">      Өрт дабылы және өрт сөндіру жүйелеріне техникалық қызмет көрсету</t>
  </si>
  <si>
    <t xml:space="preserve">      Коммуналдық қызметтер</t>
  </si>
  <si>
    <t>Қызметкерлерді еңбек міндеттерін орындау кезінде жазатайым оқиғалардан міндетті сақтандыру</t>
  </si>
  <si>
    <t>Көлік құралдары иелерінің жауапкершілігін сақтандыру</t>
  </si>
  <si>
    <t>Медициналық тексеру</t>
  </si>
  <si>
    <t>Элемент №</t>
  </si>
  <si>
    <t>Темір жол учаскесі жолдарындағы негізгі қорлардың құны, теңге</t>
  </si>
  <si>
    <t>Салық ставкасы, %</t>
  </si>
  <si>
    <t xml:space="preserve">Қаржы директоры</t>
  </si>
  <si>
    <t>«Қостанай минералдары» АҚ</t>
  </si>
  <si>
    <t>ПЭО басшысы</t>
  </si>
  <si>
    <t>Кірме жолдарды ұсыну бойынша қызметтердің көлемі туралы есеп</t>
  </si>
  <si>
    <t>саны, вагондар*км</t>
  </si>
  <si>
    <t>тариф, теңге</t>
  </si>
  <si>
    <t>сомасы, теңге</t>
  </si>
  <si>
    <t>растайтын құжат</t>
  </si>
  <si>
    <t>электрондық шот-фактура</t>
  </si>
  <si>
    <t>Сәуір</t>
  </si>
  <si>
    <t>БАРЛЫҒЫ</t>
  </si>
  <si>
    <t>2021 жыл</t>
  </si>
  <si>
    <t>2022 жыл</t>
  </si>
  <si>
    <t>2023 жыл</t>
  </si>
  <si>
    <t>2024 жыл</t>
  </si>
  <si>
    <t>2025 жыл</t>
  </si>
  <si>
    <t>орташа жалақы</t>
  </si>
  <si>
    <t>әлеуметтік аударымдар</t>
  </si>
  <si>
    <t>2.3.</t>
  </si>
  <si>
    <t>МӘМС</t>
  </si>
  <si>
    <t>5.2.</t>
  </si>
  <si>
    <t>көлік қызметтері</t>
  </si>
  <si>
    <t>Еңбекті қорғау және қауіпсіздік шығындары</t>
  </si>
  <si>
    <t>әлеуметтік төлемдер бойынша шығыстар</t>
  </si>
  <si>
    <t>Көрсетілген қызметтердің көлемі (заттай)</t>
  </si>
  <si>
    <t>VIII</t>
  </si>
  <si>
    <t>оның ішінде жыл бойынша</t>
  </si>
  <si>
    <t>Реттеу комитеті департаментінің бұйрығына қосымша</t>
  </si>
  <si>
    <t>Ұлттық экономика министрлігінің табиғи монополиялар</t>
  </si>
  <si>
    <t>Қазақстан Республикасы Қостанай облысында</t>
  </si>
  <si>
    <t>«Қостанай пайдалы қазбалары» АҚ тарифтік сметасы</t>
  </si>
  <si>
    <t>кірме жол қызметтерін көрсету үшін</t>
  </si>
  <si>
    <t>бәсекелес кірме жол болмаған кезде жылжымалы құрамның өтуі үшін</t>
  </si>
  <si>
    <t>2021-2025 жылдарға арналған</t>
  </si>
  <si>
    <t>Тауар өндіруге және қызметтерді көрсетуге кеткен шығындар, барлығы</t>
  </si>
  <si>
    <t xml:space="preserve">Амортизация</t>
  </si>
  <si>
    <t>Негізсіз табыс</t>
  </si>
  <si>
    <t xml:space="preserve">вагон*км
</t>
  </si>
  <si>
    <t>теңге/вагон-км</t>
  </si>
  <si>
    <t>CZ UPP ст. Фабричная ГТК АСБЕСТ жөндеу және техникалық қызмет көрсету Қайта төсеуге арналған ағаш шпал</t>
  </si>
  <si>
    <t>Антисептикалық ELEMSEPT PZhDT сіңдірілген шпалдар == Тұрақты бақылау қызметі</t>
  </si>
  <si>
    <t>CZ УПП ст. Фабричная ГТК АСБЕСТ Үстіңгі жол құрылымын жөндеу және техникалық қызмет көрсету</t>
  </si>
  <si>
    <t>CZ UPP ст. Фабричная GTK ASBEST Products RMZ жөндеу және техникалық қызмет көрсету</t>
  </si>
  <si>
    <t>Қабаттау 2R-65 PZhDT == Тұрақты бақылау қызметі</t>
  </si>
  <si>
    <t>CZ УПП ст. Фабричная ГТК АСБЕСТ бұрмалары және олардың құрамдас бөліктерін жөндеу және техникалық қызмет көрсету</t>
  </si>
  <si>
    <t>Айқас R-65 1/9 - SP пр. 2434 PZDT == Тұрақты бақылау қызметі</t>
  </si>
  <si>
    <t>CZ UPP ст. Фабричная GTK ASBEST Rails R-65 жөндеу және техникалық қызмет көрсету</t>
  </si>
  <si>
    <t>Тікелей рамалық рельс R-65 1/9 қисық тілімен L-8300 мм оңнан солға SP pr. 524 PZhDT == Тұрақты бақылау қызметі</t>
  </si>
  <si>
    <t>CZ УПП ст. Фабричная GTK жөндеу және техникалық қызмет көрсету АСБЕСТ Медициналық тексеру</t>
  </si>
  <si>
    <t>жабдықтарды жөндеу қызметтері</t>
  </si>
  <si>
    <t>Орумбаев И.Н.</t>
  </si>
  <si>
    <t>Әлеуметтік салық (103101) Салық (жарналар): есептелген/төленген Салық комитеті</t>
  </si>
  <si>
    <t>CZ УПП ст. Фабричная GTK жөндеу және қызмет көрсету АСБЕСТ Әлеуметтік аударымдар</t>
  </si>
  <si>
    <t>CZ УПП ст. Фабричная ГТК АСБЕСТ жөндеу және техникалық қызмет көрсету Міндетті медициналық сақтандыруға жарналар</t>
  </si>
  <si>
    <t>жүк тасымалдау, мың тонна</t>
  </si>
  <si>
    <r>
      <rPr>
        <b/>
        <i/>
        <sz val="12"/>
        <rFont val="Times New Roman"/>
        <family val="1"/>
        <charset val="204"/>
      </rPr>
      <t>Ескерту</t>
    </r>
    <r>
      <rPr>
        <i/>
        <sz val="12"/>
        <rFont val="Times New Roman"/>
        <family val="1"/>
        <charset val="204"/>
      </rPr>
      <t>: есеп «Қостанай минералдары» АҚ 1С БӨП құрылды.</t>
    </r>
  </si>
  <si>
    <t>нақты шығындарға сәйкес</t>
  </si>
  <si>
    <t>материалдардың нақты шығыны бойынша, жасалған шарттарға сәйкес</t>
  </si>
  <si>
    <t>нақты жұмыс істеген уақыт бойынша бекітілген тарифтік ставкалар, тарифте жеткіліксіз шығындар</t>
  </si>
  <si>
    <t>әлеуметтік салық ставкалары бойынша</t>
  </si>
  <si>
    <t>медициналық сақтандыру тарифтеріне сәйкес</t>
  </si>
  <si>
    <t>орындалған жұмыстардың нақты көлеміне сәйкес</t>
  </si>
  <si>
    <t>өндірістік персоналдың нақты санына, қауіпсіздік талаптарына және жасалған шарттарға сәйкес, ұжымдық шартқа сәйкес</t>
  </si>
  <si>
    <t>шығындарды бөлу Шығындардың бөлек есебін жүргізудің бекітілген Әдістемесіне сәйкес жүзеге асырылады</t>
  </si>
  <si>
    <t>салық ставкалары бойынша</t>
  </si>
  <si>
    <t>нақты шығындар, жасалған шарттар бойынша</t>
  </si>
  <si>
    <t>өлшем бірлігі</t>
  </si>
  <si>
    <t>Нақты көрсеткіштер</t>
  </si>
  <si>
    <t>Ауытқулар</t>
  </si>
  <si>
    <t xml:space="preserve">+/-</t>
  </si>
  <si>
    <t xml:space="preserve">%</t>
  </si>
  <si>
    <t>Тасымалданатын жүк көлемі</t>
  </si>
  <si>
    <t>Реттелетін қызметті көрсетуден түсетін табыс</t>
  </si>
  <si>
    <t>Реттелетін қызметтің құны</t>
  </si>
  <si>
    <t>Құн бағасы</t>
  </si>
  <si>
    <t>Қаржылық нәтиже</t>
  </si>
  <si>
    <t>вагон*км</t>
  </si>
  <si>
    <t>теңге/вагон*км</t>
  </si>
  <si>
    <t>Бір жылға тарифті дербес төмендету есебінен табыстың төмендеуі</t>
  </si>
  <si>
    <t>Бөлімшелер «УПП ст.Фабричная ГТК CZ жөндеу және техникалық қызмет көрсету» және «Шикізат және материалдар 201...» тізіміндегі топтағы шығындар баптарына тең.</t>
  </si>
  <si>
    <t>CZ УПП ст. Фабричная ГТК АСБЕСТ металл бұйымдарын жөндеу және техникалық қызмет көрсету</t>
  </si>
  <si>
    <t>CZ Жөндеу және техникалық қызмет көрсету UPP ст. Фабричная GTK ASBEST Ағымдағы жөндеуге арналған шпал арқалық</t>
  </si>
  <si>
    <t>Шпал арқалық жинағы PZhDT == Тұрақты жол қызметі</t>
  </si>
  <si>
    <t>CZ УПП ст. Фабричная ГТК АСБЕСТ басқалар жөндеу және техникалық қызмет көрсету</t>
  </si>
  <si>
    <t>CZ УПП ст. Фабричная ГТК АСБЕСТ жөндеу және техникалық қызмет көрсету Арнайы сүт</t>
  </si>
  <si>
    <t>бүкіл кезең үшін</t>
  </si>
  <si>
    <t>Салық төлемдері (мүлік салығы)</t>
  </si>
  <si>
    <r>
      <t xml:space="preserve">бастап</t>
    </r>
    <r>
      <rPr>
        <u/>
        <sz val="10"/>
        <color theme="1"/>
        <rFont val="Times New Roman"/>
        <family val="1"/>
        <charset val="204"/>
      </rPr>
      <t xml:space="preserve">10</t>
    </r>
    <r>
      <rPr>
        <sz val="10"/>
        <color theme="1"/>
        <rFont val="Times New Roman"/>
        <family val="1"/>
        <charset val="204"/>
      </rPr>
      <t xml:space="preserve">қараша 2023 ж.</t>
    </r>
    <r>
      <rPr>
        <u/>
        <sz val="10"/>
        <color theme="1"/>
        <rFont val="Times New Roman"/>
        <family val="1"/>
        <charset val="204"/>
      </rPr>
      <t xml:space="preserve">223-ОД.</t>
    </r>
  </si>
  <si>
    <t>2021-2025 жж. жобаны іске асырудың барлық кезеңіне тарифтік сметада көзделген. 23.11.10 № 223-НҚ бұйрығы 23.12.01 бастап қолданысқа енгізіледі.</t>
  </si>
  <si>
    <t>Байланыс b 10 PZhDT == Тұрақты трек қызметі</t>
  </si>
  <si>
    <t>Бүйірлік оқшаулау PZhDT == Тұрақты жол қызметі</t>
  </si>
  <si>
    <t>Түйінді оқшаулау PZhDT == Тұрақты жол қызметі</t>
  </si>
  <si>
    <t>Балдақ 16 x 16 x 165 PZhDT == Тұрақты теміржол қызметі</t>
  </si>
  <si>
    <t>Кірістірілген болт M22 x 175 гайкамен, шайбамен жинақталған PZhDT == Тұрақты теміржол қызметі</t>
  </si>
  <si>
    <t>Терминал болты M 22x75 гайкамен және шайбамен жинақталған PZhDT == Тұрақты теміржол қызметі</t>
  </si>
  <si>
    <t>Түйінді болт M 27*160 гайкамен, шайбамен жинақталған PZhDT == Тұрақты теміржол қызметі</t>
  </si>
  <si>
    <t>Болт M 27x450 L =480 PZhDT == Тұрақты теміржол қызметі</t>
  </si>
  <si>
    <t>Болт M 27 L=505 Lбарлығы=525 PZDT == Тұрақты теміржол қызметі</t>
  </si>
  <si>
    <t>Жуғыш d 60 x d 28 x 4 PZhDT == Тұрақты жолдар қызмет көрсету</t>
  </si>
  <si>
    <t>Гайка M 27 PZhDT == Тұрақты теміржол қызметі</t>
  </si>
  <si>
    <t>Болт M 27 L=270 Lбарлығы=300 PZDT == Тұрақты теміржол қызметі</t>
  </si>
  <si>
    <t>Байланыс L= 560 PZDT == Тұрақты трек қызметі</t>
  </si>
  <si>
    <t>Байланыс L=1080 PZDT == Тұрақты трек қызметі</t>
  </si>
  <si>
    <t>CZ UPP ст. Фабричная ГТК АСБЕСТ құралын жөндеу және техникалық қызмет көрсету</t>
  </si>
  <si>
    <t>Болт M 27 L=320 Lбарлығы=350 PZDT == Тұрақты теміржол қызметі</t>
  </si>
  <si>
    <t>Оқшаулағыш втулка PZhDT == Тұрақты жолдар қызметі</t>
  </si>
  <si>
    <t>Болт M 27 L=425 Lбарлығы=450 PZDT == Тұрақты теміржол қызметі</t>
  </si>
  <si>
    <t>Бір айналымды жол шайбасы М-27 ПЖДТ == Тұрақты жол қызметі</t>
  </si>
  <si>
    <t>Қаптау D-65 PZhDT == Тұрақты жол қызметі</t>
  </si>
  <si>
    <t>Рельстер R-65 T-1 L= 12,5 м PZhDT == Тұрақты жол қызметі</t>
  </si>
  <si>
    <t>Р-65 рельсінің астына CP 318 төсеу PZhDT == Тұрақты жол қызметі</t>
  </si>
  <si>
    <t>КБ-65 ПЖДТ төсемінің астындағы CP 328 тығыздағыш == Тұрақты жол қызметі</t>
  </si>
  <si>
    <t>Болт M 27 L=450 PZhDT == Тұрақты теміржол қызметі</t>
  </si>
  <si>
    <t>Құн баптары «Арнайы киім және қорғаныс құралдары» тең және номенклатуралық топтар «АСБЕСТ» тең және бөлімшелер «УПП ст.Фабричная ГТК жөндеу және техникалық қызмет көрсету CZ» тең.</t>
  </si>
  <si>
    <t>Қысқы костюм</t>
  </si>
  <si>
    <t>Іш киім (футфут, ұзын джон)</t>
  </si>
  <si>
    <t>Құн баптары «Медициналық сараптамаға» және Номенклатуралық топтарға тең «ASBESTOS» және «CZ Жөндеу және техникалық қызмет көрсету УПП к. Фабричная ГТК» тең бөлімшелер.</t>
  </si>
  <si>
    <t>Құн баптары «Арнайы сүтке» және Номенклатуралық топтарға тең «ASBEST» және Бөлімшелерге тең «УПП ст.Фабричная ГТК жөндеу және техникалық қызмет көрсету»</t>
  </si>
  <si>
    <t>2023 жылға салық сомасы, теңге</t>
  </si>
  <si>
    <t>медициналық тексеру</t>
  </si>
  <si>
    <t>жұмыс киімдері</t>
  </si>
  <si>
    <t>5.3.</t>
  </si>
  <si>
    <t>сүт</t>
  </si>
  <si>
    <t>Құн баптары «Әлеуметтік салыққа» тең және номенклатуралық топтар «АСБЕСТке» тең және бөлімшелер «УПП ст.Фабричная ГТК жөндеу және қызмет көрсету» тең бөлімшелері</t>
  </si>
  <si>
    <t>Құн баптары «Әлеуметтік аударымдарға» тең және номенклатуралық топтарға тең «АСБЕСТ» және бөлімшелер «УПП к. Фабричная ГТК жөндеу және техникалық қызмет көрсету» тең бөлімшелері</t>
  </si>
  <si>
    <t>Құн баптары «Міндетті медициналық сақтандыру бойынша шегерімдерге» тең және Номенклатуралық топтар «ASBEST» тең және Бөлімшелер «УПП к. Фабричная ГТК жөндеу және техникалық қызмет көрсету» тең бөлімшелері.</t>
  </si>
  <si>
    <t xml:space="preserve">Салық (жарналар): есептелген / төленген
</t>
  </si>
  <si>
    <t>көрсетілетін қызметтер көлемінің қысқаруы</t>
  </si>
  <si>
    <t xml:space="preserve">оның ішінде: еңбекті қорғау және қауіпсіздік</t>
  </si>
  <si>
    <t>Индекс: ITS - 1</t>
  </si>
  <si>
    <t>Жиілігі: жылдық</t>
  </si>
  <si>
    <t>Ұсынған: «Қостанай минералдары» АҚ</t>
  </si>
  <si>
    <t>Тапсырыс беру мерзімі: жыл сайын есепті кезеңнен кейінгі жылдың 1 мамырынан кешіктірмей.</t>
  </si>
  <si>
    <t>Нысанды қайда тапсыру керек: «Қазақстан Республикасы Ұлттық экономика министрлігі Табиғи монополияларды реттеу комитетінің Қостанай облысы бойынша департаменті» РММ-не</t>
  </si>
  <si>
    <t>М.П.</t>
  </si>
  <si>
    <t>Ұйымның атауы: «Қостанай минералдары» акционерлік қоғамы</t>
  </si>
  <si>
    <t xml:space="preserve">Орындаушының тегі мен телефоны: Зайцева Ю.А. жұмыс 8 (71435) 2-45-45 (ішкі 27-50) ұялы +7 771 094 54 42
</t>
  </si>
  <si>
    <t>Мекен-жайы: Қостанай облысы, Жітіқара қаласы, көш. Ленин, 67</t>
  </si>
  <si>
    <t>Электрондық пошта мекенжайы: info@km.kz</t>
  </si>
  <si>
    <t>«Қостаны минералдары» АҚ қаржы директоры: Орумбаев Исламбек Нұртайұлы ___________________</t>
  </si>
  <si>
    <t>Телефон: 8 (71435) 2-10-01, 2-40-05, 2-40-10</t>
  </si>
  <si>
    <t>5-форма</t>
  </si>
  <si>
    <t>2024 жылға арналған бекітілген тарифтік сметада көзделген № 223-НҚ бұйрығы 10.11.23 бастап қолданысқа енгізіледі 01.12.23.</t>
  </si>
  <si>
    <t>2024 жылға арналған тарифтік сметаның нақты көрсеткіштері</t>
  </si>
  <si>
    <r>
      <t>«_</t>
    </r>
    <r>
      <rPr>
        <u/>
        <sz val="8"/>
        <rFont val="Arial Cyr"/>
        <charset val="204"/>
      </rPr>
      <t>10</t>
    </r>
    <r>
      <rPr>
        <sz val="8"/>
        <rFont val="Arial Cyr"/>
        <charset val="204"/>
      </rPr>
      <t>__" _</t>
    </r>
    <r>
      <rPr>
        <u/>
        <sz val="8"/>
        <rFont val="Arial Cyr"/>
        <charset val="204"/>
      </rPr>
      <t>Сәуір</t>
    </r>
    <r>
      <rPr>
        <sz val="8"/>
        <rFont val="Arial Cyr"/>
        <charset val="204"/>
      </rPr>
      <t>_ 2025 жыл</t>
    </r>
  </si>
  <si>
    <t>Есепті кезең 2024 ж</t>
  </si>
  <si>
    <t>Бекітілген тарифтік сметада қарастырылған</t>
  </si>
  <si>
    <t>2024 жылға арналған 8310 шот картасы</t>
  </si>
  <si>
    <t>28.02.2024 ж</t>
  </si>
  <si>
    <t>Талап-жол құжаты 00000000282 28.02.2024 16:01:54 Материалдық құндылықтар есептен шығарылған</t>
  </si>
  <si>
    <t>29.03.2024 ж</t>
  </si>
  <si>
    <t>Тапсырыс-жол құжаты 00000000531 29.03.2024 ж. 15:42:18 ТМҚ есептен шығарылды</t>
  </si>
  <si>
    <t>4 мм фанерадан жасалған карта ПЖДТ == Тұрақты теміржол қызметі</t>
  </si>
  <si>
    <t>6 мм фанерадан жасалған карта ПЖДТ == Тұрақты теміржол қызметі</t>
  </si>
  <si>
    <t>8 мм фанерадан жасалған карта ПЖДТ == Тұрақты теміржол қызметі</t>
  </si>
  <si>
    <t>29.04.2024 ж</t>
  </si>
  <si>
    <t>Тапсырыс-жол құжаты 00000000834 29.04.2024 ж. 13:20:25 ТМҚ есептен шығарылған</t>
  </si>
  <si>
    <t>Оң жақ сына. сол жақ ПЖДТ == Тұрақты теміржол қызметі</t>
  </si>
  <si>
    <t>Саңырауқұлақ түтігі PZhDT == Тұрақты жолдар қызметі</t>
  </si>
  <si>
    <t>31.05.2024 ж</t>
  </si>
  <si>
    <t>Тапсырыс-жол құжаты 00000001110 31.05.2024 8:31:36 Түгендеу есептен шығарылды</t>
  </si>
  <si>
    <t>28.06.2024 ж</t>
  </si>
  <si>
    <t>Талап-жол құжаты 00000001416 28.06.2024 15:39:00 Материалдық құндылықтар есептен шығарылған</t>
  </si>
  <si>
    <t>30.07.2024 ж</t>
  </si>
  <si>
    <t>Тапсырыс-жол құжаты 00000001704 30.07.2024 11:45:11 Тауарлы-материалдық құндылықтар есептен шығарылған</t>
  </si>
  <si>
    <t>Серіппелі шайба екі айналымды M22 PZhDT == Тұрақты қызмет көрсету</t>
  </si>
  <si>
    <t>29.08.2024 ж</t>
  </si>
  <si>
    <t>Тапсырыс-жол құжаты 00000001977 29.08.2024 17:01:43 Түгендеу есептен шығарылды</t>
  </si>
  <si>
    <t>R-25 үдеткішінің сынасы сол жақ PZhDT == Тұрақты жол қызметі</t>
  </si>
  <si>
    <t>R-25 оң жақ жолының сынасы PZhDT == Тұрақты жол қызметі</t>
  </si>
  <si>
    <t>Оқшаулағыш втулка PZhDT == Тұрақты жолдар қызметі</t>
  </si>
  <si>
    <t>30.09.2024 ж</t>
  </si>
  <si>
    <t>Тапсырыс-жол құжаты 00000002272 30.09.2024 23:59:58 Тауарлық-материалдық құндылықтар есептен шығарылған</t>
  </si>
  <si>
    <t>31.10.2024 ж</t>
  </si>
  <si>
    <t>Тапсырыс-жол құжаты 00000002643 31.10.2024 23:59:58 Тауарлы-материалдық құндылықтар есептен шығарылған</t>
  </si>
  <si>
    <t>Рельсті бұрғылауға арналған кесу тақтасы d=36 мм (к/сағ) WCMX050308 (2008-9156) (Морзе конусы 4) PZDT == Тұрақты теміржол қызметі</t>
  </si>
  <si>
    <t>Металлға арналған ара қалауы, қолмен, 300x12,5x0,63 PZhDT == Тұрақты теміржол қызметі</t>
  </si>
  <si>
    <t>Рельсті бұрғы 1 с/0315 f 36 мм. қысқартылған MNP k\h PZhDT == Тұрақты теміржол қызметі</t>
  </si>
  <si>
    <t>28.11.2024 ж</t>
  </si>
  <si>
    <t>Тапсырыс-жол құжаты 00000002864 28.11.2024 16:13:58 Түгендеу есептен шығарылды</t>
  </si>
  <si>
    <t>24.12.2024 ж</t>
  </si>
  <si>
    <t>Тапсырыс-жол құжаты 00000003156 24.12.2024 14:10:16 Тауарлы-материалдық құндылықтар есептен шығарылған</t>
  </si>
  <si>
    <t>Сол жақ сына PZhDT == Тұрақты трек қызметі</t>
  </si>
  <si>
    <t>Бөлімшелер «УПП ст.Фабричная ГТК CZ жөндеу және техникалық қызмет көрсету» және «Амортизация ...» тізіміндегі топтағы шығындар баптарына тең.</t>
  </si>
  <si>
    <t>31.01.2024 ж</t>
  </si>
  <si>
    <t>Негізгі құралдардың амортизациясы 00000000001 31.01.2024 23:59:59 есептелген амортизация</t>
  </si>
  <si>
    <t>29.02.2024 ж</t>
  </si>
  <si>
    <t>Негізгі құралдардың амортизациясы 00000000002 29.02.2024 23:59:59 есептелген амортизация</t>
  </si>
  <si>
    <t>31.03.2024 ж</t>
  </si>
  <si>
    <t>Негізгі құралдардың амортизациясы 00000000005 31.03.2024 23:59:59 есептелген амортизация</t>
  </si>
  <si>
    <t>30.04.2024 ж</t>
  </si>
  <si>
    <t>Негізгі құралдардың амортизациясы 00000000007 30.04.2024 23:59:59 Амортизация есептелген</t>
  </si>
  <si>
    <t>Негізгі құралдардың амортизациясы 00000000009 31.05.2024 23:59:59 есептелген амортизация</t>
  </si>
  <si>
    <t>30.06.2024 ж</t>
  </si>
  <si>
    <t>Негізгі құралдардың амортизациясы 00000000011 30.06.2024 23:59:59 есептелген амортизация</t>
  </si>
  <si>
    <t>31.07.2024 ж</t>
  </si>
  <si>
    <t>Негізгі құралдардың амортизациясы 00000000013 31.07.2024 23:59:59 есептелген амортизация</t>
  </si>
  <si>
    <t>31.08.2024 ж</t>
  </si>
  <si>
    <t>Негізгі құралдардың амортизациясы 00000000014 31.08.2024 23:59:59 есептелген амортизация</t>
  </si>
  <si>
    <t>Негізгі құралдардың амортизациясы 00000000016 30.09.2024 23:59:59 есептелген амортизация</t>
  </si>
  <si>
    <t>Негізгі құралдардың амортизациясы 00000000018 31.10.2024 23:59:59 есептелген амортизация</t>
  </si>
  <si>
    <t>30.11.2024 ж</t>
  </si>
  <si>
    <t>Негізгі құралдардың амортизациясы 00000000021 30.11.2024 23:59:59 есептелген амортизация</t>
  </si>
  <si>
    <t>31.12.2024 ж</t>
  </si>
  <si>
    <t>Негізгі құралдардың амортизациясы 00000000022 31.12.2024 23:59:59 есептелген амортизация</t>
  </si>
  <si>
    <t>амортизация нормаларына сәйкес. Бекітілген инвестицияға сәйкес амортизациялық аударымдар есебінен. Бағдарламаға 12 138,93 мың теңге сомасына 1-29-31-47 жолдан 200 м-ге дейінгі Жетіғара-Фабричная темір жол учаскесіне күрделі жөндеу жұмыстары енгізілді.</t>
  </si>
  <si>
    <t>Құн баптары «Өндірістік еңбекақыға» тең және номенклатуралық топтар «АСБЕСТке» тең және бөлімшелер «УПП ст.Фабричная ГТК жөндеу және техникалық қызмет көрсету» тең бөлімшелері</t>
  </si>
  <si>
    <t>Аймақтағы жалақының көрінісі. бухгалтерлік есеп 00000000239 31.01.2024 23:59:59</t>
  </si>
  <si>
    <t>Аймақтағы жалақының көрінісі. бухгалтерлік есеп 00000000246 31.01.2024 23:59:59</t>
  </si>
  <si>
    <t>Аймақтағы жалақының көрінісі. бухгалтерлік есеп 00000000360 29.02.2024 23:59:59</t>
  </si>
  <si>
    <t>Аяқталған жұмыстарға тапсырыс 00000000074 29.02.2024 23:59:59 Бөлшек жұмыстардың жалақысы</t>
  </si>
  <si>
    <t>Аймақтағы жалақының көрінісі. бухгалтерлік есеп 00000000807 31.03.2024 23:59:59</t>
  </si>
  <si>
    <t>Аяқталған жұмыстарға тапсырыс 00000000124 31.03.2024 23:59:59 Бөлшек жұмыстардың жалақысы</t>
  </si>
  <si>
    <t>Аймақтағы жалақының көрінісі. бухгалтерлік есеп 00000000934 30.04.2024 23:59:59</t>
  </si>
  <si>
    <t>Аймақтағы жалақының көрінісі. бухгалтерлік есеп 00000001303 31.05.2024 23:59:59</t>
  </si>
  <si>
    <t>Аяқталған жұмыстарға тапсырыс 00000000206 31.05.2024 ж. 23:59:59 Бөлшек жұмыстардың жалақысы</t>
  </si>
  <si>
    <t>Аймақтағы жалақының көрінісі. бухгалтерлік есеп 00000001591 30.06.2024 23:59:59</t>
  </si>
  <si>
    <t>Аяқталған жұмыстарға тапсырыс 00000000268 30.06.2024 ж. 23:59:59 Бөлшек жұмыстардың жалақысы</t>
  </si>
  <si>
    <t>Аймақтағы жалақының көрінісі. бухгалтерлік есеп 00000001884 31.07.2024 23:59:59</t>
  </si>
  <si>
    <t>Аймақтағы жалақының көрінісі. бухгалтерлік есеп 00000002191 31.08.2024 23:59:59</t>
  </si>
  <si>
    <t>Аймақтағы жалақының көрінісі. бухгалтерлік есеп 00000002196 31.08.2024 23:59:59</t>
  </si>
  <si>
    <t>Аймақтағы жалақының көрінісі. бухгалтерлік есеп 00000002476 30.09.2024 23:59:59</t>
  </si>
  <si>
    <t>Аймақтағы жалақының көрінісі. бухгалтерлік есеп 00000002879 31.10.2024 23:59:59</t>
  </si>
  <si>
    <t>Аймақтағы жалақының көрінісі. бухгалтерлік есеп 00000002884 31.10.2024 23:59:59</t>
  </si>
  <si>
    <t>Аймақтағы жалақының көрінісі. бухгалтерлік есеп 00000002973 30.11.2024 23:59:59</t>
  </si>
  <si>
    <t>Аймақтағы жалақының көрінісі. бухгалтерлік есеп 00000002978 30.11.2024 23:59:59</t>
  </si>
  <si>
    <t>Аймақтағы жалақының көрінісі. бухгалтерлік есеп 00000003465 31.12.2024 23:59:59</t>
  </si>
  <si>
    <t>Аймақтағы жалақының көрінісі. бухгалтерлік есеп 00000003472 31.12.2024 23:59:59</t>
  </si>
  <si>
    <t xml:space="preserve">Аймақтағы жалақының көрінісі. бухгалтерлік есеп 00000000239 31.01.2024 23:59:59
</t>
  </si>
  <si>
    <t xml:space="preserve">Аймақтағы жалақының көрінісі. бухгалтерлік есеп 00000000360 29.02.2024 23:59:59
</t>
  </si>
  <si>
    <t xml:space="preserve">Аймақтағы жалақының көрінісі. бухгалтерлік есеп 00000000807 31.03.2024 23:59:59
</t>
  </si>
  <si>
    <t xml:space="preserve">Аймақтағы жалақының көрінісі. бухгалтерлік есеп 00000000934 30.04.2024 23:59:59
</t>
  </si>
  <si>
    <t xml:space="preserve">Аймақтағы жалақының көрінісі. бухгалтерлік есеп 00000001303 31.05.2024 23:59:59
</t>
  </si>
  <si>
    <t xml:space="preserve">Аймақтағы жалақының көрінісі. бухгалтерлік есеп 00000001591 30.06.2024 23:59:59
</t>
  </si>
  <si>
    <t xml:space="preserve">Аймақтағы жалақының көрінісі. бухгалтерлік есеп 00000001884 31.07.2024 23:59:59
</t>
  </si>
  <si>
    <t xml:space="preserve">Аймақтағы жалақының көрінісі. бухгалтерлік есеп 00000002191 31.08.2024 23:59:59
</t>
  </si>
  <si>
    <t xml:space="preserve">Аймақтағы жалақының көрінісі. бухгалтерлік есеп 00000002196 31.08.2024 23:59:59
</t>
  </si>
  <si>
    <t xml:space="preserve">Аймақтағы жалақының көрінісі. бухгалтерлік есеп 00000002476 30.09.2024 23:59:59
</t>
  </si>
  <si>
    <t xml:space="preserve">Аймақтағы жалақының көрінісі. бухгалтерлік есеп 00000002879 31.10.2024 23:59:59
</t>
  </si>
  <si>
    <t xml:space="preserve">Аймақтағы жалақының көрінісі. бухгалтерлік есеп 00000002884 31.10.2024 23:59:59
</t>
  </si>
  <si>
    <t xml:space="preserve">Аймақтағы жалақының көрінісі. бухгалтерлік есеп 00000002973 30.11.2024 23:59:59
</t>
  </si>
  <si>
    <t xml:space="preserve">Аймақтағы жалақының көрінісі. бухгалтерлік есеп 00000002978 30.11.2024 23:59:59
</t>
  </si>
  <si>
    <t xml:space="preserve">Аймақтағы жалақының көрінісі. бухгалтерлік есеп 00000003465 31.12.2024 23:59:59
</t>
  </si>
  <si>
    <t xml:space="preserve">Аймақтағы жалақының көрінісі. бухгалтерлік есеп 00000003472 31.12.2024 23:59:59
</t>
  </si>
  <si>
    <t>Құн баптары «Жұмыс берушінің міндетті зейнетақы жарналарына» тең және номенклатуралық топтар «АСБЕСТке» тең және бөлімшелер «УПП к. Фабричная ГТК жөндеу және техникалық қызмет көрсету» тең бөлімшелері.</t>
  </si>
  <si>
    <t>CZ УПП ст. жөндеу және техникалық қызмет көрсету Фабричная ГТК АСБЕСТ Жұмыс берушінің міндетті зейнетақы жарналары</t>
  </si>
  <si>
    <t>Аймақтағы жалақының көрінісі. бухгалтерлік есеп 00000000941 30.04.2024 23:59:59</t>
  </si>
  <si>
    <t>2024 жылға арналған шот картасы 8410</t>
  </si>
  <si>
    <t>00000000060 ауысым бойынша өндірістік есеп 31.01.2024 23:59:59 Меншікті бөлімшелерге қызмет көрсету</t>
  </si>
  <si>
    <t>00000000153 ауысым бойынша өндірістік есеп 29.02.2024 23:59:59 Меншікті бөлімшелерге қызмет көрсету</t>
  </si>
  <si>
    <t>00000000155 ауысым бойынша өндірістік есеп 29.02.2024 23:59:59 Меншікті бөлімшелерге қызмет көрсету</t>
  </si>
  <si>
    <t>31.03.2024 ж. 00000000262 ауысым бойынша өндірістік есеп 23:59:59 Меншікті бөлімшелерге қызмет көрсету</t>
  </si>
  <si>
    <t>31.03.2024 ж. 00000000264 ауысым бойынша өндірістік есеп 23:59:59 Меншікті бөлімшелерге қызмет көрсету</t>
  </si>
  <si>
    <t>00000000371 ауысым бойынша өндірістік есеп 30.04.2024 23:59:59 Меншікті бөлімшелерге қызмет көрсету</t>
  </si>
  <si>
    <t>31.05.2024 ж. 00000000464 ауысым бойынша өндірістік есеп 23:59:59 Меншікті бөлімшелерге қызмет көрсету</t>
  </si>
  <si>
    <t>30.06.2024 ж. 00000000562 ауысым бойынша өндірістік есеп 23:59:59 Меншікті бөлімшелерге қызмет көрсету</t>
  </si>
  <si>
    <t>00000000707 ауысым бойынша өндірістік есеп 31.07.2024 23:59:59 Меншікті бөлімшелерге қызмет көрсету</t>
  </si>
  <si>
    <t>31.08.2024 ж. 00000000854 ауысым бойынша өндірістік есеп 23:59:59 Меншікті бөлімшелерге қызмет көрсету</t>
  </si>
  <si>
    <t>00000000977 ауысым бойынша өндірістік есеп 30.09.2024 23:59:59 Меншікті бөлімшелерге қызмет көрсету</t>
  </si>
  <si>
    <t>00000001116 ауысым бойынша өндірістік есеп 31.10.2024 23:59:59 Меншікті бөлімшелерге қызмет көрсету</t>
  </si>
  <si>
    <t>00000001250 ауысым бойынша өндірістік есеп 30.11.2024 23:59:59 Меншікті бөлімшелерге қызмет көрсету</t>
  </si>
  <si>
    <t>00000001377 ауысым бойынша өндірістік есеп 31.12.2024 23:59:59 Меншікті бөлімшелерге қызмет көрсету</t>
  </si>
  <si>
    <t>01.02.2024 ж</t>
  </si>
  <si>
    <t>Материалдарды пайдалануға беру 00OT-000275 01.02.2024 ж. 10:55:56 Құнды өтеу</t>
  </si>
  <si>
    <t>Резеңке етік</t>
  </si>
  <si>
    <t>Әйелдерге арналған жартылай етік</t>
  </si>
  <si>
    <t>14.02.2024 ж</t>
  </si>
  <si>
    <t>Материалдарды пайдалануға беру 00OT-000486 14.02.2024 13:15:07 Құнды өтеу</t>
  </si>
  <si>
    <t>13.03.2024 ж</t>
  </si>
  <si>
    <t>Материалдарды пайдалануға беру 00OT-000742 13.03.2024 10:42:13 Құнды өтеу</t>
  </si>
  <si>
    <t>Kerz етік.</t>
  </si>
  <si>
    <t>05.09.2024 ж</t>
  </si>
  <si>
    <t>Материалдарды пайдалануға беру 00OT-002043 09.05.2024 13:28:09 Құнды өтеу</t>
  </si>
  <si>
    <t>17.09.2024 ж</t>
  </si>
  <si>
    <t>Материалдарды пайдалануға беру 00OT-002194 17.09.2024 9:00:20 Құнды өтеу</t>
  </si>
  <si>
    <t>20.09.2024 ж</t>
  </si>
  <si>
    <t>Материалдарды пайдалануға беру 00OT-002222 20.09.2024 9:05:31 Құнды өтеу</t>
  </si>
  <si>
    <t>13.12.2024 ж</t>
  </si>
  <si>
    <t>Материалдарды пайдалануға беру 00OT-003437 13.12.2024 8:59:07 Құнды өтеу</t>
  </si>
  <si>
    <t>03.06.2024 ж</t>
  </si>
  <si>
    <t>06.03.2024 ж. 00000005122 тауарлық-материалдық құндылықтарды және қызметтерді қабылдау 8:00:00 Жұмысшыларды медициналық тексеру</t>
  </si>
  <si>
    <t>Медицина орталығы «А дам» ЖШС 13.02.2024 ж., 07.02.2024 ж., 368 ж.</t>
  </si>
  <si>
    <t>08.08.2024 ж</t>
  </si>
  <si>
    <t>08.08.2024 ж. 00000007253 тауарлық-материалдық құндылықтар мен қызметтерді қабылдау 8:00:00 Флюрография</t>
  </si>
  <si>
    <t>«Жітіқара аудандық ауруханасы» КМК № 02-1-13-2024/848 24.04.2024 (дәрігерлік тексеру)</t>
  </si>
  <si>
    <t>08.08.2024 ж. 00000007253 тауарлық-материалдық құндылықтар мен қызметтерді қабылдау 8.00.00 Кеуде қуысының рентгенографиясы</t>
  </si>
  <si>
    <t>16.10.2024 ж</t>
  </si>
  <si>
    <t>16.10.2024 ж. 00000009523 тауарлық-материалдық құндылықтар мен қызметтерді қабылдау 08:00:00 Жұмысшыларды медициналық тексеру</t>
  </si>
  <si>
    <t>«А дам» медициналық орталығы ЖШС 13.02.2024 ж., 30.07.2024 ж., 1348 ж.</t>
  </si>
  <si>
    <t>Тауарлы-материалдық құндылықтар мен қызметтерді алу 00000000692 31.01.2024 ж. 0:00:01 Арнайы бағамен сүт. купондар</t>
  </si>
  <si>
    <t>Дамди ТОО 02-1-13/2024/52 10.01.2024 (арнайы сүт)</t>
  </si>
  <si>
    <t>Тауарлы-материалдық құндылықтар мен қызметтерді алу 00000001806 29.02.2024 ж. 0:00:11 Арнайы бағамен сүт. купондар</t>
  </si>
  <si>
    <t>Тауарлы-материалдық құндылықтар мен қызметтерді алу 00000002584 31.03.2024 ж. 23:59:59 Арнайы бағамен сүт. купондар</t>
  </si>
  <si>
    <t>Тауарлы-материалдық құндылықтар мен қызметтерді алу 00000003768 30.04.2024 ж. 0:00:07 Арнайы бойынша сүт. купондар</t>
  </si>
  <si>
    <t>Тауарлы-материалдық құндылықтар мен қызметтерді алу 00000004741 31.05.2024 ж. 0:00:00 Арнайы бағамен сүт. купондар</t>
  </si>
  <si>
    <t>Тауарлы-материалдық құндылықтар мен қызметтерді алу 00000005873 30.06.2024 ж. 23:59:59 Арнайы бағамен сүт. купондар</t>
  </si>
  <si>
    <t>00000006836 тауарлық-материалдық құндылықтар мен қызметтерді алу 31.07.2024 ж. 23:59:59 Арнайы бағамен сүт. купондар</t>
  </si>
  <si>
    <t>Тауарлы-материалдық құндылықтар мен қызметтерді алу 00000007781 31.08.2024 ж. 0:00:04 Арнайы бағамен сүт. купондар</t>
  </si>
  <si>
    <t>Тауарлы-материалдық құндылықтар мен қызметтерді алу 00000008873 30.09.2024 ж. 23:59:59 Арнайы бағамен сүт. купондар</t>
  </si>
  <si>
    <t>31.10.2024 ж. 00000009943 тауарлық-материалдық құндылықтар мен қызметтерді алу 0:00:00 Арнайы бағамен сүт. купондар</t>
  </si>
  <si>
    <t>Тауарлы-материалдық құндылықтар мен қызметтерді алу 00000011148 30.11.2024 ж. 23:59:59 Арнайы бағамен сүт. купондар</t>
  </si>
  <si>
    <t>31.12.2024 ж. 23:59:59 00000012037 тауарлық-материалдық құндылықтар мен қызметтерді алу Арнайы бағамен сүт. купондар</t>
  </si>
  <si>
    <t>Бөлімшелер «УПП ст.Фабричная ГТК CZ жөндеу және техникалық қызмет көрсету» және «Ішкі қызметтер (GTK Non-elec...; Ішкі қызметтер бойынша...») тізіміндегі топтағы шығындар баптарына тең.</t>
  </si>
  <si>
    <t>2024 жылға арналған мүлік салығын есептеу</t>
  </si>
  <si>
    <t>2024 жылға арналған</t>
  </si>
  <si>
    <t>«Қостанай минералдары» АҚ 2024 ж</t>
  </si>
  <si>
    <t>Жұмыс берушінің міндетті зейнетақы жарналары</t>
  </si>
  <si>
    <t>2024 жылға арналған</t>
  </si>
  <si>
    <t>01.01.2024 жылдан бастап 31.12.2024 жылға дейінгі кезеңге</t>
  </si>
  <si>
    <t>Жұмыс берушінің міндетті зейнетақы жарналары (OPVR 1,5%)</t>
  </si>
  <si>
    <t>19927,41 вагон/км көрсетілген қызмет көлемінің төмендеуі</t>
  </si>
  <si>
    <t>01.12.2023 жылдан бастап 767,35 теңге/автомобиль*км (шартты өзгермелі шығындар мен көрсетілген қызмет көлеміне сәйкес) тарифі бекітілді.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</si>
</sst>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_р_."/>
    <numFmt numFmtId="165" formatCode="#,##0.00_р_."/>
    <numFmt numFmtId="166" formatCode="0.0%"/>
    <numFmt numFmtId="167" formatCode="#,##0.000_р_."/>
    <numFmt numFmtId="168" formatCode="#,##0.0"/>
    <numFmt numFmtId="169" formatCode="#,##0.0_р_."/>
    <numFmt numFmtId="170" formatCode="#,##0.00\ _₽"/>
    <numFmt numFmtId="171" formatCode="#,##0.0000000"/>
    <numFmt numFmtId="172" formatCode="0.0000000"/>
    <numFmt numFmtId="173" formatCode="0.0"/>
    <numFmt numFmtId="174" formatCode="#,##0.000"/>
  </numFmts>
  <fonts count="47" x14ac:knownFonts="1">
    <font>
      <sz val="12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2"/>
      <color theme="1"/>
      <name val="Times New Roman"/>
      <family val="1"/>
      <charset val="204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8"/>
      <name val="Arial Cyr"/>
      <charset val="204"/>
    </font>
    <font>
      <u/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9" fillId="0" borderId="0"/>
    <xf numFmtId="0" fontId="10" fillId="0" borderId="0"/>
    <xf numFmtId="0" fontId="13" fillId="0" borderId="0"/>
    <xf numFmtId="0" fontId="9" fillId="0" borderId="0"/>
    <xf numFmtId="0" fontId="22" fillId="0" borderId="0"/>
    <xf numFmtId="0" fontId="22" fillId="0" borderId="0"/>
  </cellStyleXfs>
  <cellXfs count="354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/>
    <xf numFmtId="164" fontId="2" fillId="0" borderId="0" xfId="0" applyNumberFormat="1" applyFont="1"/>
    <xf numFmtId="0" fontId="12" fillId="0" borderId="0" xfId="0" applyFont="1"/>
    <xf numFmtId="0" fontId="15" fillId="0" borderId="0" xfId="0" applyFont="1"/>
    <xf numFmtId="164" fontId="15" fillId="0" borderId="0" xfId="0" applyNumberFormat="1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0" fillId="3" borderId="26" xfId="0" applyFont="1" applyFill="1" applyBorder="1" applyAlignment="1">
      <alignment horizontal="center" vertical="top"/>
    </xf>
    <xf numFmtId="0" fontId="20" fillId="3" borderId="23" xfId="0" applyFont="1" applyFill="1" applyBorder="1" applyAlignment="1">
      <alignment horizontal="right" vertical="top" wrapText="1"/>
    </xf>
    <xf numFmtId="0" fontId="20" fillId="3" borderId="16" xfId="0" applyFont="1" applyFill="1" applyBorder="1" applyAlignment="1">
      <alignment horizontal="center" vertical="top"/>
    </xf>
    <xf numFmtId="2" fontId="20" fillId="3" borderId="27" xfId="0" applyNumberFormat="1" applyFont="1" applyFill="1" applyBorder="1" applyAlignment="1">
      <alignment horizontal="right" vertical="top" wrapText="1"/>
    </xf>
    <xf numFmtId="0" fontId="20" fillId="0" borderId="19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 wrapText="1"/>
    </xf>
    <xf numFmtId="1" fontId="20" fillId="0" borderId="19" xfId="0" applyNumberFormat="1" applyFont="1" applyBorder="1" applyAlignment="1">
      <alignment horizontal="left" vertical="top"/>
    </xf>
    <xf numFmtId="0" fontId="20" fillId="0" borderId="26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0" fillId="0" borderId="27" xfId="0" applyFont="1" applyBorder="1" applyAlignment="1">
      <alignment horizontal="right" vertical="top" wrapText="1"/>
    </xf>
    <xf numFmtId="4" fontId="0" fillId="0" borderId="0" xfId="0" applyNumberFormat="1"/>
    <xf numFmtId="0" fontId="7" fillId="0" borderId="0" xfId="0" applyFont="1"/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3" fontId="3" fillId="0" borderId="0" xfId="0" applyNumberFormat="1" applyFont="1"/>
    <xf numFmtId="169" fontId="5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0" xfId="0" applyFont="1"/>
    <xf numFmtId="0" fontId="24" fillId="0" borderId="11" xfId="5" applyNumberFormat="1" applyFont="1" applyBorder="1" applyAlignment="1">
      <alignment horizontal="left" vertical="top" wrapText="1"/>
    </xf>
    <xf numFmtId="4" fontId="22" fillId="0" borderId="11" xfId="5" applyNumberFormat="1" applyFont="1" applyBorder="1" applyAlignment="1">
      <alignment horizontal="right" vertical="top" wrapText="1"/>
    </xf>
    <xf numFmtId="0" fontId="24" fillId="0" borderId="11" xfId="5" applyNumberFormat="1" applyFont="1" applyBorder="1" applyAlignment="1">
      <alignment horizontal="left" vertical="top" wrapText="1" indent="1"/>
    </xf>
    <xf numFmtId="0" fontId="22" fillId="0" borderId="11" xfId="5" applyNumberFormat="1" applyFont="1" applyBorder="1" applyAlignment="1">
      <alignment horizontal="left" vertical="top" wrapText="1" indent="2"/>
    </xf>
    <xf numFmtId="0" fontId="22" fillId="0" borderId="11" xfId="5" applyNumberFormat="1" applyFont="1" applyBorder="1" applyAlignment="1">
      <alignment horizontal="left" vertical="top" wrapText="1" indent="1"/>
    </xf>
    <xf numFmtId="4" fontId="25" fillId="0" borderId="0" xfId="0" applyNumberFormat="1" applyFont="1"/>
    <xf numFmtId="0" fontId="26" fillId="0" borderId="11" xfId="5" applyNumberFormat="1" applyFont="1" applyBorder="1" applyAlignment="1">
      <alignment horizontal="left" vertical="top" wrapText="1"/>
    </xf>
    <xf numFmtId="0" fontId="22" fillId="0" borderId="11" xfId="5" applyNumberFormat="1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26" fillId="0" borderId="11" xfId="5" applyNumberFormat="1" applyFont="1" applyBorder="1" applyAlignment="1">
      <alignment horizontal="left" vertical="top" wrapText="1" indent="1"/>
    </xf>
    <xf numFmtId="4" fontId="26" fillId="0" borderId="0" xfId="5" applyNumberFormat="1" applyFont="1" applyFill="1" applyBorder="1" applyAlignment="1">
      <alignment horizontal="right" vertical="top" wrapText="1"/>
    </xf>
    <xf numFmtId="0" fontId="0" fillId="0" borderId="0" xfId="0" applyBorder="1"/>
    <xf numFmtId="4" fontId="25" fillId="0" borderId="0" xfId="0" applyNumberFormat="1" applyFont="1" applyBorder="1"/>
    <xf numFmtId="4" fontId="26" fillId="0" borderId="0" xfId="5" applyNumberFormat="1" applyFont="1" applyBorder="1" applyAlignment="1">
      <alignment horizontal="right" vertical="top" wrapText="1"/>
    </xf>
    <xf numFmtId="4" fontId="22" fillId="0" borderId="0" xfId="5" applyNumberFormat="1" applyFont="1" applyFill="1" applyBorder="1" applyAlignment="1">
      <alignment horizontal="right" vertical="top" wrapText="1"/>
    </xf>
    <xf numFmtId="0" fontId="23" fillId="0" borderId="10" xfId="5" applyFont="1" applyBorder="1" applyAlignment="1">
      <alignment horizontal="left"/>
    </xf>
    <xf numFmtId="0" fontId="23" fillId="0" borderId="35" xfId="5" applyNumberFormat="1" applyFont="1" applyBorder="1" applyAlignment="1">
      <alignment horizontal="center" vertical="center"/>
    </xf>
    <xf numFmtId="0" fontId="18" fillId="0" borderId="29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left"/>
    </xf>
    <xf numFmtId="0" fontId="23" fillId="0" borderId="36" xfId="5" applyFont="1" applyBorder="1" applyAlignment="1">
      <alignment horizontal="left"/>
    </xf>
    <xf numFmtId="0" fontId="23" fillId="0" borderId="12" xfId="5" applyFont="1" applyBorder="1" applyAlignment="1">
      <alignment horizontal="left"/>
    </xf>
    <xf numFmtId="0" fontId="22" fillId="0" borderId="38" xfId="5" applyFont="1" applyBorder="1" applyAlignment="1">
      <alignment horizontal="left"/>
    </xf>
    <xf numFmtId="0" fontId="22" fillId="0" borderId="12" xfId="5" applyFont="1" applyBorder="1" applyAlignment="1">
      <alignment horizontal="left"/>
    </xf>
    <xf numFmtId="4" fontId="0" fillId="0" borderId="0" xfId="0" applyNumberFormat="1" applyBorder="1"/>
    <xf numFmtId="0" fontId="27" fillId="0" borderId="37" xfId="5" applyNumberFormat="1" applyFont="1" applyBorder="1" applyAlignment="1">
      <alignment horizontal="left" vertical="top" wrapText="1"/>
    </xf>
    <xf numFmtId="4" fontId="27" fillId="0" borderId="37" xfId="5" applyNumberFormat="1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170" fontId="30" fillId="0" borderId="0" xfId="0" applyNumberFormat="1" applyFont="1"/>
    <xf numFmtId="170" fontId="30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169" fontId="4" fillId="0" borderId="39" xfId="0" applyNumberFormat="1" applyFont="1" applyBorder="1" applyAlignment="1">
      <alignment horizontal="center" vertical="center" wrapText="1"/>
    </xf>
    <xf numFmtId="169" fontId="4" fillId="0" borderId="34" xfId="0" applyNumberFormat="1" applyFont="1" applyBorder="1" applyAlignment="1">
      <alignment horizontal="center" vertical="center" wrapText="1"/>
    </xf>
    <xf numFmtId="169" fontId="5" fillId="0" borderId="4" xfId="0" applyNumberFormat="1" applyFont="1" applyBorder="1" applyAlignment="1">
      <alignment horizontal="center" vertical="center" wrapText="1"/>
    </xf>
    <xf numFmtId="169" fontId="4" fillId="0" borderId="13" xfId="0" applyNumberFormat="1" applyFont="1" applyBorder="1" applyAlignment="1">
      <alignment horizontal="center" vertical="center" wrapText="1"/>
    </xf>
    <xf numFmtId="169" fontId="4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169" fontId="5" fillId="0" borderId="14" xfId="0" applyNumberFormat="1" applyFont="1" applyBorder="1" applyAlignment="1">
      <alignment horizontal="center" vertical="center" wrapText="1"/>
    </xf>
    <xf numFmtId="169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8" fontId="3" fillId="0" borderId="0" xfId="0" applyNumberFormat="1" applyFont="1"/>
    <xf numFmtId="0" fontId="31" fillId="0" borderId="1" xfId="0" applyFont="1" applyBorder="1"/>
    <xf numFmtId="4" fontId="31" fillId="0" borderId="15" xfId="0" applyNumberFormat="1" applyFont="1" applyBorder="1"/>
    <xf numFmtId="0" fontId="31" fillId="0" borderId="2" xfId="0" applyFont="1" applyBorder="1"/>
    <xf numFmtId="170" fontId="32" fillId="0" borderId="0" xfId="0" applyNumberFormat="1" applyFont="1"/>
    <xf numFmtId="170" fontId="32" fillId="0" borderId="0" xfId="0" applyNumberFormat="1" applyFont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3" xfId="0" applyFont="1" applyFill="1" applyBorder="1"/>
    <xf numFmtId="0" fontId="3" fillId="4" borderId="13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1" fontId="3" fillId="0" borderId="0" xfId="0" applyNumberFormat="1" applyFont="1"/>
    <xf numFmtId="170" fontId="8" fillId="0" borderId="0" xfId="0" applyNumberFormat="1" applyFont="1"/>
    <xf numFmtId="170" fontId="8" fillId="0" borderId="0" xfId="0" applyNumberFormat="1" applyFont="1" applyAlignment="1">
      <alignment horizontal="left" indent="5"/>
    </xf>
    <xf numFmtId="170" fontId="8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0" xfId="0" applyFont="1"/>
    <xf numFmtId="0" fontId="33" fillId="0" borderId="5" xfId="0" applyFont="1" applyBorder="1" applyAlignment="1">
      <alignment horizontal="center" vertical="center" wrapText="1"/>
    </xf>
    <xf numFmtId="164" fontId="3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4" fontId="4" fillId="0" borderId="13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4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/>
    </xf>
    <xf numFmtId="0" fontId="36" fillId="0" borderId="5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 wrapText="1"/>
    </xf>
    <xf numFmtId="4" fontId="33" fillId="0" borderId="13" xfId="0" applyNumberFormat="1" applyFont="1" applyBorder="1" applyAlignment="1">
      <alignment horizontal="center" vertical="center" wrapText="1"/>
    </xf>
    <xf numFmtId="4" fontId="36" fillId="0" borderId="13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/>
    </xf>
    <xf numFmtId="4" fontId="36" fillId="4" borderId="13" xfId="0" applyNumberFormat="1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 wrapText="1"/>
    </xf>
    <xf numFmtId="0" fontId="37" fillId="0" borderId="13" xfId="0" applyFont="1" applyBorder="1" applyAlignment="1">
      <alignment horizontal="center" vertical="center" wrapText="1"/>
    </xf>
    <xf numFmtId="4" fontId="37" fillId="0" borderId="13" xfId="0" applyNumberFormat="1" applyFont="1" applyBorder="1" applyAlignment="1">
      <alignment horizontal="center" vertical="center" wrapText="1"/>
    </xf>
    <xf numFmtId="4" fontId="38" fillId="0" borderId="13" xfId="0" applyNumberFormat="1" applyFont="1" applyBorder="1" applyAlignment="1">
      <alignment horizontal="center"/>
    </xf>
    <xf numFmtId="4" fontId="33" fillId="4" borderId="13" xfId="0" applyNumberFormat="1" applyFont="1" applyFill="1" applyBorder="1" applyAlignment="1">
      <alignment horizontal="center" vertical="center" wrapText="1"/>
    </xf>
    <xf numFmtId="4" fontId="34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4" fontId="35" fillId="0" borderId="13" xfId="0" applyNumberFormat="1" applyFont="1" applyBorder="1" applyAlignment="1">
      <alignment horizontal="center"/>
    </xf>
    <xf numFmtId="3" fontId="37" fillId="0" borderId="13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3" fontId="6" fillId="0" borderId="1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/>
    <xf numFmtId="0" fontId="4" fillId="0" borderId="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4" fontId="3" fillId="0" borderId="0" xfId="0" applyNumberFormat="1" applyFont="1"/>
    <xf numFmtId="0" fontId="17" fillId="0" borderId="13" xfId="5" applyNumberFormat="1" applyFont="1" applyBorder="1" applyAlignment="1">
      <alignment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/>
    </xf>
    <xf numFmtId="0" fontId="21" fillId="0" borderId="0" xfId="0" applyFont="1"/>
    <xf numFmtId="0" fontId="7" fillId="0" borderId="0" xfId="0" applyFont="1" applyBorder="1" applyAlignment="1">
      <alignment horizontal="center"/>
    </xf>
    <xf numFmtId="172" fontId="3" fillId="0" borderId="0" xfId="0" applyNumberFormat="1" applyFont="1"/>
    <xf numFmtId="169" fontId="2" fillId="0" borderId="0" xfId="0" applyNumberFormat="1" applyFont="1"/>
    <xf numFmtId="164" fontId="39" fillId="0" borderId="0" xfId="0" applyNumberFormat="1" applyFont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31" fillId="0" borderId="1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4" xfId="0" applyBorder="1" applyAlignment="1">
      <alignment wrapText="1"/>
    </xf>
    <xf numFmtId="0" fontId="17" fillId="0" borderId="0" xfId="0" applyNumberFormat="1" applyFont="1" applyAlignment="1">
      <alignment horizontal="left" wrapText="1"/>
    </xf>
    <xf numFmtId="0" fontId="17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7" fillId="0" borderId="0" xfId="0" applyNumberFormat="1" applyFont="1" applyAlignment="1">
      <alignment horizontal="left" wrapText="1"/>
    </xf>
    <xf numFmtId="0" fontId="41" fillId="0" borderId="0" xfId="0" applyFont="1" applyAlignment="1">
      <alignment horizontal="left"/>
    </xf>
    <xf numFmtId="0" fontId="17" fillId="0" borderId="13" xfId="0" applyFont="1" applyBorder="1"/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left" vertical="center" wrapText="1"/>
    </xf>
    <xf numFmtId="0" fontId="17" fillId="0" borderId="13" xfId="0" applyFont="1" applyBorder="1" applyAlignment="1">
      <alignment wrapText="1"/>
    </xf>
    <xf numFmtId="167" fontId="5" fillId="0" borderId="13" xfId="0" applyNumberFormat="1" applyFont="1" applyFill="1" applyBorder="1" applyAlignment="1">
      <alignment horizontal="left" vertical="center" wrapText="1"/>
    </xf>
    <xf numFmtId="167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8" fontId="4" fillId="0" borderId="13" xfId="0" applyNumberFormat="1" applyFont="1" applyFill="1" applyBorder="1" applyAlignment="1">
      <alignment horizontal="center" vertical="center" wrapText="1"/>
    </xf>
    <xf numFmtId="168" fontId="5" fillId="0" borderId="13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right" vertical="center"/>
    </xf>
    <xf numFmtId="4" fontId="3" fillId="4" borderId="13" xfId="0" applyNumberFormat="1" applyFont="1" applyFill="1" applyBorder="1" applyAlignment="1">
      <alignment horizontal="right"/>
    </xf>
    <xf numFmtId="4" fontId="3" fillId="4" borderId="43" xfId="0" applyNumberFormat="1" applyFont="1" applyFill="1" applyBorder="1" applyAlignment="1">
      <alignment horizontal="right"/>
    </xf>
    <xf numFmtId="0" fontId="43" fillId="0" borderId="0" xfId="0" applyFont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vertical="center"/>
    </xf>
    <xf numFmtId="0" fontId="43" fillId="0" borderId="13" xfId="0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/>
    </xf>
    <xf numFmtId="0" fontId="43" fillId="0" borderId="13" xfId="0" applyFont="1" applyBorder="1" applyAlignment="1">
      <alignment horizontal="center" vertical="center"/>
    </xf>
    <xf numFmtId="4" fontId="43" fillId="0" borderId="13" xfId="0" applyNumberFormat="1" applyFont="1" applyBorder="1" applyAlignment="1">
      <alignment vertical="center"/>
    </xf>
    <xf numFmtId="173" fontId="43" fillId="0" borderId="13" xfId="0" applyNumberFormat="1" applyFont="1" applyBorder="1" applyAlignment="1">
      <alignment vertical="center"/>
    </xf>
    <xf numFmtId="2" fontId="43" fillId="0" borderId="13" xfId="0" applyNumberFormat="1" applyFont="1" applyBorder="1" applyAlignment="1">
      <alignment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/>
    </xf>
    <xf numFmtId="3" fontId="44" fillId="0" borderId="14" xfId="0" applyNumberFormat="1" applyFont="1" applyBorder="1" applyAlignment="1">
      <alignment horizontal="center" vertical="center"/>
    </xf>
    <xf numFmtId="168" fontId="44" fillId="0" borderId="14" xfId="0" applyNumberFormat="1" applyFont="1" applyBorder="1" applyAlignment="1">
      <alignment horizontal="center" vertical="center"/>
    </xf>
    <xf numFmtId="3" fontId="44" fillId="0" borderId="9" xfId="0" applyNumberFormat="1" applyFont="1" applyBorder="1" applyAlignment="1">
      <alignment horizontal="center" vertical="center"/>
    </xf>
    <xf numFmtId="0" fontId="31" fillId="0" borderId="0" xfId="0" applyFont="1"/>
    <xf numFmtId="4" fontId="5" fillId="0" borderId="13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/>
    </xf>
    <xf numFmtId="4" fontId="4" fillId="0" borderId="13" xfId="0" applyNumberFormat="1" applyFont="1" applyFill="1" applyBorder="1" applyAlignment="1">
      <alignment horizontal="center" wrapText="1"/>
    </xf>
    <xf numFmtId="4" fontId="4" fillId="0" borderId="4" xfId="0" applyNumberFormat="1" applyFont="1" applyFill="1" applyBorder="1" applyAlignment="1">
      <alignment horizontal="center" wrapText="1"/>
    </xf>
    <xf numFmtId="4" fontId="8" fillId="0" borderId="4" xfId="0" applyNumberFormat="1" applyFont="1" applyFill="1" applyBorder="1" applyAlignment="1">
      <alignment horizontal="center"/>
    </xf>
    <xf numFmtId="4" fontId="22" fillId="0" borderId="11" xfId="5" applyNumberFormat="1" applyFont="1" applyFill="1" applyBorder="1" applyAlignment="1">
      <alignment horizontal="right" vertical="top" wrapText="1"/>
    </xf>
    <xf numFmtId="0" fontId="2" fillId="0" borderId="0" xfId="0" applyFont="1" applyAlignment="1"/>
    <xf numFmtId="0" fontId="16" fillId="0" borderId="0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 wrapText="1"/>
    </xf>
    <xf numFmtId="169" fontId="5" fillId="0" borderId="13" xfId="0" applyNumberFormat="1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4" fontId="0" fillId="0" borderId="3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1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7" fillId="0" borderId="28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11" xfId="0" applyNumberFormat="1" applyFont="1" applyBorder="1" applyAlignment="1">
      <alignment horizontal="left" vertical="top" wrapText="1"/>
    </xf>
    <xf numFmtId="4" fontId="7" fillId="0" borderId="11" xfId="0" applyNumberFormat="1" applyFont="1" applyBorder="1" applyAlignment="1">
      <alignment horizontal="right" vertical="top" wrapText="1"/>
    </xf>
    <xf numFmtId="0" fontId="41" fillId="0" borderId="11" xfId="0" applyNumberFormat="1" applyFont="1" applyBorder="1" applyAlignment="1">
      <alignment horizontal="left" vertical="top" wrapText="1"/>
    </xf>
    <xf numFmtId="4" fontId="17" fillId="0" borderId="11" xfId="0" applyNumberFormat="1" applyFont="1" applyFill="1" applyBorder="1" applyAlignment="1">
      <alignment horizontal="right" vertical="top" wrapText="1"/>
    </xf>
    <xf numFmtId="0" fontId="17" fillId="0" borderId="11" xfId="0" applyNumberFormat="1" applyFont="1" applyBorder="1" applyAlignment="1">
      <alignment horizontal="left" vertical="top" wrapText="1"/>
    </xf>
    <xf numFmtId="0" fontId="17" fillId="0" borderId="11" xfId="0" applyNumberFormat="1" applyFont="1" applyBorder="1" applyAlignment="1">
      <alignment horizontal="left" vertical="top" wrapText="1" indent="2"/>
    </xf>
    <xf numFmtId="0" fontId="17" fillId="0" borderId="11" xfId="0" applyNumberFormat="1" applyFont="1" applyBorder="1" applyAlignment="1">
      <alignment horizontal="left" vertical="top" wrapText="1" indent="1"/>
    </xf>
    <xf numFmtId="0" fontId="17" fillId="0" borderId="46" xfId="0" applyFont="1" applyBorder="1" applyAlignment="1">
      <alignment horizontal="left"/>
    </xf>
    <xf numFmtId="0" fontId="3" fillId="0" borderId="30" xfId="0" applyFont="1" applyFill="1" applyBorder="1"/>
    <xf numFmtId="4" fontId="3" fillId="0" borderId="31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2" xfId="0" applyFont="1" applyFill="1" applyBorder="1" applyAlignment="1">
      <alignment horizontal="center" vertical="center"/>
    </xf>
    <xf numFmtId="174" fontId="8" fillId="4" borderId="15" xfId="0" applyNumberFormat="1" applyFont="1" applyFill="1" applyBorder="1" applyAlignment="1">
      <alignment horizontal="right" vertical="center"/>
    </xf>
    <xf numFmtId="174" fontId="3" fillId="0" borderId="0" xfId="0" applyNumberFormat="1" applyFont="1"/>
    <xf numFmtId="4" fontId="5" fillId="0" borderId="1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20" fillId="3" borderId="23" xfId="0" applyNumberFormat="1" applyFont="1" applyFill="1" applyBorder="1" applyAlignment="1">
      <alignment horizontal="right" vertical="top" wrapText="1"/>
    </xf>
    <xf numFmtId="4" fontId="33" fillId="5" borderId="13" xfId="0" applyNumberFormat="1" applyFont="1" applyFill="1" applyBorder="1" applyAlignment="1">
      <alignment horizontal="center" vertical="center" wrapText="1"/>
    </xf>
    <xf numFmtId="4" fontId="36" fillId="5" borderId="13" xfId="0" applyNumberFormat="1" applyFont="1" applyFill="1" applyBorder="1" applyAlignment="1">
      <alignment horizontal="center" vertical="center" wrapText="1"/>
    </xf>
    <xf numFmtId="4" fontId="2" fillId="5" borderId="13" xfId="0" applyNumberFormat="1" applyFont="1" applyFill="1" applyBorder="1" applyAlignment="1">
      <alignment horizontal="center"/>
    </xf>
    <xf numFmtId="4" fontId="37" fillId="5" borderId="13" xfId="0" applyNumberFormat="1" applyFont="1" applyFill="1" applyBorder="1" applyAlignment="1">
      <alignment horizontal="center" vertical="center" wrapText="1"/>
    </xf>
    <xf numFmtId="4" fontId="34" fillId="5" borderId="13" xfId="0" applyNumberFormat="1" applyFont="1" applyFill="1" applyBorder="1" applyAlignment="1">
      <alignment horizontal="center" vertical="center" wrapText="1"/>
    </xf>
    <xf numFmtId="4" fontId="35" fillId="5" borderId="13" xfId="0" applyNumberFormat="1" applyFont="1" applyFill="1" applyBorder="1" applyAlignment="1">
      <alignment horizontal="center"/>
    </xf>
    <xf numFmtId="0" fontId="15" fillId="0" borderId="0" xfId="0" applyFont="1" applyFill="1"/>
    <xf numFmtId="4" fontId="3" fillId="0" borderId="13" xfId="0" applyNumberFormat="1" applyFont="1" applyFill="1" applyBorder="1" applyAlignment="1">
      <alignment horizontal="right" vertical="center"/>
    </xf>
    <xf numFmtId="4" fontId="3" fillId="0" borderId="43" xfId="0" applyNumberFormat="1" applyFont="1" applyFill="1" applyBorder="1" applyAlignment="1">
      <alignment horizontal="right" vertical="center"/>
    </xf>
    <xf numFmtId="4" fontId="3" fillId="0" borderId="0" xfId="0" applyNumberFormat="1" applyFont="1" applyFill="1"/>
    <xf numFmtId="0" fontId="7" fillId="0" borderId="0" xfId="0" applyFont="1" applyBorder="1" applyAlignment="1">
      <alignment horizontal="center"/>
    </xf>
    <xf numFmtId="49" fontId="0" fillId="0" borderId="0" xfId="0" applyNumberFormat="1"/>
    <xf numFmtId="49" fontId="10" fillId="0" borderId="0" xfId="0" applyNumberFormat="1" applyFont="1"/>
    <xf numFmtId="0" fontId="45" fillId="0" borderId="0" xfId="0" applyFont="1" applyBorder="1"/>
    <xf numFmtId="0" fontId="45" fillId="0" borderId="0" xfId="0" applyFont="1" applyFill="1" applyBorder="1"/>
    <xf numFmtId="0" fontId="45" fillId="0" borderId="0" xfId="0" applyFont="1" applyFill="1" applyBorder="1" applyAlignment="1"/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" fontId="20" fillId="0" borderId="23" xfId="0" applyNumberFormat="1" applyFont="1" applyBorder="1" applyAlignment="1">
      <alignment horizontal="right" vertical="top" wrapText="1"/>
    </xf>
    <xf numFmtId="0" fontId="2" fillId="0" borderId="0" xfId="0" applyFont="1" applyFill="1" applyAlignment="1"/>
    <xf numFmtId="0" fontId="12" fillId="0" borderId="0" xfId="0" applyFont="1" applyFill="1"/>
    <xf numFmtId="164" fontId="33" fillId="0" borderId="13" xfId="0" applyNumberFormat="1" applyFont="1" applyFill="1" applyBorder="1" applyAlignment="1">
      <alignment horizontal="center" vertical="center" wrapText="1"/>
    </xf>
    <xf numFmtId="4" fontId="33" fillId="0" borderId="13" xfId="0" applyNumberFormat="1" applyFont="1" applyFill="1" applyBorder="1" applyAlignment="1">
      <alignment horizontal="center" vertical="center" wrapText="1"/>
    </xf>
    <xf numFmtId="4" fontId="36" fillId="0" borderId="13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/>
    </xf>
    <xf numFmtId="4" fontId="37" fillId="0" borderId="13" xfId="0" applyNumberFormat="1" applyFont="1" applyFill="1" applyBorder="1" applyAlignment="1">
      <alignment horizontal="center" vertical="center" wrapText="1"/>
    </xf>
    <xf numFmtId="4" fontId="34" fillId="0" borderId="13" xfId="0" applyNumberFormat="1" applyFont="1" applyFill="1" applyBorder="1" applyAlignment="1">
      <alignment horizontal="center" vertical="center" wrapText="1"/>
    </xf>
    <xf numFmtId="4" fontId="35" fillId="0" borderId="13" xfId="0" applyNumberFormat="1" applyFont="1" applyFill="1" applyBorder="1" applyAlignment="1">
      <alignment horizontal="center"/>
    </xf>
    <xf numFmtId="0" fontId="2" fillId="0" borderId="0" xfId="0" applyFont="1" applyFill="1"/>
    <xf numFmtId="164" fontId="3" fillId="0" borderId="0" xfId="0" applyNumberFormat="1" applyFont="1" applyFill="1"/>
    <xf numFmtId="0" fontId="35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4" fontId="38" fillId="5" borderId="13" xfId="0" applyNumberFormat="1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4" fontId="20" fillId="0" borderId="23" xfId="0" applyNumberFormat="1" applyFont="1" applyBorder="1" applyAlignment="1">
      <alignment horizontal="right" vertical="top" wrapText="1"/>
    </xf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" fontId="35" fillId="0" borderId="0" xfId="0" applyNumberFormat="1" applyFont="1" applyFill="1" applyBorder="1" applyAlignment="1">
      <alignment horizontal="center"/>
    </xf>
    <xf numFmtId="2" fontId="3" fillId="0" borderId="0" xfId="0" applyNumberFormat="1" applyFont="1"/>
    <xf numFmtId="0" fontId="3" fillId="0" borderId="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4" fontId="17" fillId="0" borderId="0" xfId="0" applyNumberFormat="1" applyFont="1"/>
    <xf numFmtId="4" fontId="7" fillId="0" borderId="0" xfId="0" applyNumberFormat="1" applyFont="1" applyAlignment="1">
      <alignment horizontal="left" wrapText="1"/>
    </xf>
    <xf numFmtId="4" fontId="17" fillId="0" borderId="47" xfId="0" applyNumberFormat="1" applyFont="1" applyFill="1" applyBorder="1" applyAlignment="1">
      <alignment horizontal="right" vertical="top" wrapText="1"/>
    </xf>
    <xf numFmtId="4" fontId="17" fillId="0" borderId="12" xfId="0" applyNumberFormat="1" applyFont="1" applyFill="1" applyBorder="1" applyAlignment="1">
      <alignment horizontal="right" vertical="top" wrapText="1"/>
    </xf>
    <xf numFmtId="0" fontId="45" fillId="6" borderId="0" xfId="0" applyFont="1" applyFill="1" applyBorder="1"/>
    <xf numFmtId="4" fontId="6" fillId="0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3" fillId="0" borderId="13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wrapText="1"/>
    </xf>
    <xf numFmtId="0" fontId="34" fillId="0" borderId="31" xfId="0" applyFont="1" applyBorder="1" applyAlignment="1">
      <alignment horizontal="center" wrapText="1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Alignment="1">
      <alignment horizontal="center" vertical="center"/>
    </xf>
    <xf numFmtId="0" fontId="20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/>
    </xf>
    <xf numFmtId="0" fontId="18" fillId="2" borderId="16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right" vertical="top" wrapText="1"/>
    </xf>
    <xf numFmtId="0" fontId="18" fillId="2" borderId="25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20" fillId="0" borderId="19" xfId="0" applyNumberFormat="1" applyFont="1" applyBorder="1" applyAlignment="1">
      <alignment horizontal="right" vertical="top" wrapText="1"/>
    </xf>
    <xf numFmtId="4" fontId="20" fillId="3" borderId="19" xfId="0" applyNumberFormat="1" applyFont="1" applyFill="1" applyBorder="1" applyAlignment="1">
      <alignment horizontal="right" vertical="top" wrapText="1"/>
    </xf>
    <xf numFmtId="2" fontId="20" fillId="3" borderId="19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 10" xfId="3"/>
    <cellStyle name="Обычный 11" xfId="1"/>
    <cellStyle name="Обычный 2" xfId="2"/>
    <cellStyle name="Обычный 3" xfId="4"/>
    <cellStyle name="Обычный 4" xfId="6"/>
    <cellStyle name="Обычный_общцех расш" xfId="5"/>
  </cellStyles>
  <dxfs count="0"/>
  <tableStyles count="0" defaultTableStyle="TableStyleMedium2" defaultPivotStyle="PivotStyleLight16"/>
  <colors>
    <mruColors>
      <color rgb="FFFFFFCC"/>
      <color rgb="FFCC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0</xdr:row>
      <xdr:rowOff>137842</xdr:rowOff>
    </xdr:from>
    <xdr:to>
      <xdr:col>8</xdr:col>
      <xdr:colOff>5204732</xdr:colOff>
      <xdr:row>5</xdr:row>
      <xdr:rowOff>124731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4" y="137842"/>
          <a:ext cx="13607142" cy="1007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85725</xdr:rowOff>
    </xdr:from>
    <xdr:to>
      <xdr:col>7</xdr:col>
      <xdr:colOff>935222</xdr:colOff>
      <xdr:row>3</xdr:row>
      <xdr:rowOff>178577</xdr:rowOff>
    </xdr:to>
    <xdr:pic>
      <xdr:nvPicPr>
        <xdr:cNvPr id="6" name="Рисунок 5" descr="C:\Users\Disigner\Desktop\комбинат письмо.jpg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85725"/>
          <a:ext cx="7650346" cy="692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9525</xdr:colOff>
      <xdr:row>4</xdr:row>
      <xdr:rowOff>0</xdr:rowOff>
    </xdr:to>
    <xdr:pic>
      <xdr:nvPicPr>
        <xdr:cNvPr id="3" name="Рисунок 1" descr="C:\Users\Disigner\Desktop\комбинат письмо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5600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962025</xdr:colOff>
      <xdr:row>4</xdr:row>
      <xdr:rowOff>9525</xdr:rowOff>
    </xdr:to>
    <xdr:pic>
      <xdr:nvPicPr>
        <xdr:cNvPr id="3" name="Рисунок 2" descr="C:\Users\Disigner\Desktop\комбинат письмо.jpg">
          <a:extLst>
            <a:ext uri="{FF2B5EF4-FFF2-40B4-BE49-F238E27FC236}">
              <a16:creationId xmlns="" xmlns:a16="http://schemas.microsoft.com/office/drawing/2014/main" id="{83D9CAEA-0869-4B28-9902-D408DF37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85344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0</xdr:row>
      <xdr:rowOff>47625</xdr:rowOff>
    </xdr:from>
    <xdr:to>
      <xdr:col>5</xdr:col>
      <xdr:colOff>9525</xdr:colOff>
      <xdr:row>3</xdr:row>
      <xdr:rowOff>167550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3" y="47625"/>
          <a:ext cx="546735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38098</xdr:colOff>
      <xdr:row>0</xdr:row>
      <xdr:rowOff>47625</xdr:rowOff>
    </xdr:from>
    <xdr:to>
      <xdr:col>5</xdr:col>
      <xdr:colOff>0</xdr:colOff>
      <xdr:row>3</xdr:row>
      <xdr:rowOff>167550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" y="47625"/>
          <a:ext cx="546735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95250</xdr:rowOff>
    </xdr:from>
    <xdr:to>
      <xdr:col>2</xdr:col>
      <xdr:colOff>1428750</xdr:colOff>
      <xdr:row>5</xdr:row>
      <xdr:rowOff>85725</xdr:rowOff>
    </xdr:to>
    <xdr:pic>
      <xdr:nvPicPr>
        <xdr:cNvPr id="4" name="Рисунок 1" descr="C:\Users\Disigner\Desktop\комбинат письмо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66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3</xdr:col>
      <xdr:colOff>1114426</xdr:colOff>
      <xdr:row>3</xdr:row>
      <xdr:rowOff>171450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19075"/>
          <a:ext cx="5276850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0</xdr:row>
      <xdr:rowOff>0</xdr:rowOff>
    </xdr:from>
    <xdr:to>
      <xdr:col>7</xdr:col>
      <xdr:colOff>485775</xdr:colOff>
      <xdr:row>3</xdr:row>
      <xdr:rowOff>66675</xdr:rowOff>
    </xdr:to>
    <xdr:pic>
      <xdr:nvPicPr>
        <xdr:cNvPr id="2" name="Рисунок 1" descr="C:\Users\Disigner\Desktop\комбинат письмо.jpg">
          <a:extLst>
            <a:ext uri="{FF2B5EF4-FFF2-40B4-BE49-F238E27FC236}">
              <a16:creationId xmlns="" xmlns:a16="http://schemas.microsoft.com/office/drawing/2014/main" id="{F34BEC00-8BC9-431C-9CD3-E06B45630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8" y="0"/>
          <a:ext cx="6991352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46;&#1044;&#1062;%202019/&#1084;&#1086;&#1103;/&#1090;&#1072;&#1088;&#1080;&#1092;/&#1048;&#1089;&#1087;&#1086;&#1083;&#1085;&#1077;&#1085;&#1080;&#1077;%20&#1058;&#1057;%20&#1048;&#1055;%20&#1079;&#1072;%202024%20&#1075;&#1086;&#1076;/4%20&#1087;&#1091;&#1085;&#1082;&#1090;%203.%20&#1054;&#1073;&#1097;&#1077;&#1094;&#1077;&#1093;&#1086;&#1074;&#1099;&#1077;%20&#1088;&#1072;&#1089;&#1093;&#1086;&#1076;&#1099;/1.%20&#1057;&#1084;&#1077;&#1090;&#1072;%20&#1054;&#1073;&#1097;&#1077;&#1094;&#1077;&#1093;&#1086;&#1074;&#1099;&#1093;%20&#1088;&#1072;&#1089;&#1093;&#1086;&#1076;&#1086;&#1074;%20&#1079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%20-%20&#1088;&#1072;&#1073;&#1086;&#1090;&#1072;/01%20&#1052;&#1072;&#1090;&#1077;&#1088;&#1080;&#1072;&#1083;&#1099;%20&#1087;&#1086;%20&#1088;&#1072;&#1073;&#1086;&#1090;&#1077;%20&#1089;%20&#1058;&#1054;&#1054;%20&#1050;&#1086;&#1084;&#1072;&#1088;&#1086;&#1074;&#1089;&#1082;&#1086;&#1077;%20&#1043;&#1055;/&#1090;&#1072;&#1088;&#1080;&#1092;%202020%20&#1075;&#1086;&#1076;/8%20&#1087;&#1091;&#1085;&#1082;&#1090;%20&#1087;&#1086;&#1089;&#1090;&#1072;&#1090;&#1077;&#1081;&#1085;&#1099;&#1077;%20&#1088;&#1072;&#1089;&#1095;&#1077;&#1090;&#1099;%20&#1088;&#1072;&#1089;&#1093;&#1086;&#1076;&#1086;&#1074;/01%20&#1058;&#1072;&#1088;&#1080;&#1092;&#1085;&#1072;&#1103;%20&#1089;&#1084;&#1077;&#1090;&#1072;%20&#1085;&#1072;%20&#1078;.&#1076;.&#1091;&#1089;&#1083;&#1091;&#1075;&#1080;%20&#1087;&#1086;&#1076;&#1098;&#1077;&#1079;&#1076;&#1085;&#1099;&#1093;%20&#1087;&#1091;&#1090;&#1077;&#1081;%20&#1085;&#1072;%202021-2025%20&#1075;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46;&#1044;&#1062;%202019/&#1084;&#1086;&#1103;/&#1090;&#1072;&#1088;&#1080;&#1092;/&#1048;&#1089;&#1087;&#1086;&#1083;&#1085;&#1077;&#1085;&#1080;&#1077;%20&#1058;&#1057;%20&#1048;&#1055;%20&#1079;&#1072;%202024%20&#1075;&#1086;&#1076;/4%20&#1087;&#1091;&#1085;&#1082;&#1090;%204.%20&#1054;&#1073;&#1097;&#1077;&#1079;&#1072;&#1074;&#1086;&#1076;&#1089;&#1082;&#1080;&#1077;%20&#1088;&#1072;&#1089;&#1093;&#1086;&#1076;&#1099;/1.%20&#1057;&#1084;&#1077;&#1090;&#1072;%20&#1086;&#1073;&#1097;&#1077;&#1079;&#1072;&#1074;&#1086;&#1076;&#1089;&#1082;&#1080;&#1093;%20&#1088;&#1072;&#1089;&#1093;&#1086;&#1076;&#1086;&#1074;%20&#1079;&#1072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грузооборот"/>
    </sheetNames>
    <sheetDataSet>
      <sheetData sheetId="0" refreshError="1"/>
      <sheetData sheetId="1">
        <row r="23">
          <cell r="C23">
            <v>128269.98776713951</v>
          </cell>
          <cell r="D23">
            <v>91961.869351139525</v>
          </cell>
          <cell r="F23">
            <v>36308.118415999998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С"/>
      <sheetName val="Проект ГСЗ на КР (с ув. ст. ОС)"/>
      <sheetName val="Лист1"/>
      <sheetName val="амморт."/>
      <sheetName val="материалы"/>
      <sheetName val="расчет аудиторских услуг"/>
      <sheetName val="ФОТ"/>
      <sheetName val="обшецеховые расчет"/>
      <sheetName val="общезаводские расчет"/>
      <sheetName val="спецодежда"/>
      <sheetName val="спец.питание"/>
      <sheetName val="медосмотр"/>
      <sheetName val="общезаводские смета"/>
      <sheetName val="общецеховые смета"/>
      <sheetName val="соцвыпл"/>
      <sheetName val="расчет имущественного налога"/>
      <sheetName val="капремонт ж.д. пути"/>
      <sheetName val="услуги механизмов"/>
      <sheetName val="Лист4"/>
      <sheetName val="осн з. пл."/>
      <sheetName val="нормы"/>
      <sheetName val="маневр.раб."/>
    </sheetNames>
    <sheetDataSet>
      <sheetData sheetId="0" refreshError="1">
        <row r="91">
          <cell r="B91" t="str">
            <v xml:space="preserve">Финансовый директор </v>
          </cell>
        </row>
        <row r="92">
          <cell r="B92" t="str">
            <v>АО «Костанайские минералы»</v>
          </cell>
          <cell r="I92" t="str">
            <v>Орумбаев И.Н.</v>
          </cell>
        </row>
        <row r="102">
          <cell r="B102" t="str">
            <v>Начальник ПЭО</v>
          </cell>
        </row>
        <row r="103">
          <cell r="B103" t="str">
            <v>АО "Костанайские минералы"</v>
          </cell>
          <cell r="I103" t="str">
            <v>Зайцева Ю. А.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"/>
      <sheetName val="грузооборот"/>
    </sheetNames>
    <sheetDataSet>
      <sheetData sheetId="0">
        <row r="32">
          <cell r="E32">
            <v>128269.98776713951</v>
          </cell>
        </row>
      </sheetData>
      <sheetData sheetId="1">
        <row r="23">
          <cell r="C23">
            <v>128269.98776713951</v>
          </cell>
          <cell r="D23">
            <v>91961.869351139525</v>
          </cell>
          <cell r="F23">
            <v>36308.118415999998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63"/>
  <sheetViews>
    <sheetView tabSelected="1" topLeftCell="B19" zoomScale="84" zoomScaleNormal="84" workbookViewId="0">
      <selection activeCell="G43" sqref="G43"/>
    </sheetView>
  </sheetViews>
  <sheetFormatPr defaultColWidth="9" defaultRowHeight="15.75" x14ac:dyDescent="0.25"/>
  <cols>
    <col min="1" max="1" width="0.5" style="1" customWidth="1"/>
    <col min="2" max="2" width="5.5" style="1" customWidth="1"/>
    <col min="3" max="3" width="49.5" style="1" customWidth="1"/>
    <col min="4" max="4" width="14.375" style="1" customWidth="1"/>
    <col min="5" max="5" width="17.625" style="1" hidden="1" customWidth="1"/>
    <col min="6" max="7" width="16.625" style="1" customWidth="1"/>
    <col min="8" max="8" width="8.375" style="1" customWidth="1"/>
    <col min="9" max="9" width="69.5" style="3" customWidth="1"/>
    <col min="10" max="10" width="0.5" style="1" customWidth="1"/>
    <col min="11" max="11" width="9" style="1"/>
    <col min="12" max="12" width="9.625" style="1" bestFit="1" customWidth="1"/>
    <col min="13" max="16384" width="9" style="1"/>
  </cols>
  <sheetData>
    <row r="5" spans="2:9" x14ac:dyDescent="0.25">
      <c r="B5" s="316"/>
      <c r="C5" s="316"/>
      <c r="D5" s="316"/>
      <c r="E5" s="316"/>
      <c r="F5" s="316"/>
      <c r="G5" s="316"/>
      <c r="H5" s="316"/>
      <c r="I5" s="316"/>
    </row>
    <row r="6" spans="2:9" ht="9.9499999999999993" customHeight="1" x14ac:dyDescent="0.25">
      <c r="B6" s="316"/>
      <c r="C6" s="316"/>
      <c r="D6" s="316"/>
      <c r="E6" s="316"/>
      <c r="F6" s="316"/>
      <c r="G6" s="316"/>
      <c r="H6" s="316"/>
      <c r="I6" s="316"/>
    </row>
    <row r="7" spans="2:9" x14ac:dyDescent="0.25">
      <c r="B7" s="317" t="s">
        <v>36</v>
      </c>
      <c r="C7" s="317"/>
      <c r="D7" s="317"/>
      <c r="E7" s="317"/>
      <c r="F7" s="317"/>
      <c r="G7" s="317"/>
      <c r="H7" s="317"/>
      <c r="I7" s="317"/>
    </row>
    <row r="8" spans="2:9" x14ac:dyDescent="0.25">
      <c r="B8" s="315" t="s">
        <v>34</v>
      </c>
      <c r="C8" s="315"/>
      <c r="D8" s="315"/>
      <c r="E8" s="315"/>
      <c r="F8" s="315"/>
      <c r="G8" s="315"/>
      <c r="H8" s="315"/>
      <c r="I8" s="315"/>
    </row>
    <row r="9" spans="2:9" x14ac:dyDescent="0.25">
      <c r="B9" s="315" t="s">
        <v>152</v>
      </c>
      <c r="C9" s="315"/>
      <c r="D9" s="315"/>
      <c r="E9" s="315"/>
      <c r="F9" s="315"/>
      <c r="G9" s="315"/>
      <c r="H9" s="315"/>
      <c r="I9" s="315"/>
    </row>
    <row r="10" spans="2:9" x14ac:dyDescent="0.25">
      <c r="B10" s="315" t="s">
        <v>360</v>
      </c>
      <c r="C10" s="315"/>
      <c r="D10" s="315"/>
      <c r="E10" s="315"/>
      <c r="F10" s="315"/>
      <c r="G10" s="315"/>
      <c r="H10" s="315"/>
      <c r="I10" s="315"/>
    </row>
    <row r="11" spans="2:9" x14ac:dyDescent="0.25">
      <c r="B11" s="267"/>
      <c r="C11" s="267"/>
      <c r="D11" s="267"/>
      <c r="E11" s="267"/>
      <c r="F11" s="267"/>
      <c r="G11" s="267"/>
      <c r="H11" s="267"/>
      <c r="I11" s="267" t="s">
        <v>356</v>
      </c>
    </row>
    <row r="12" spans="2:9" x14ac:dyDescent="0.25">
      <c r="B12" s="268" t="s">
        <v>344</v>
      </c>
      <c r="C12" s="267"/>
      <c r="D12" s="267"/>
      <c r="E12" s="267"/>
      <c r="F12" s="267"/>
      <c r="G12" s="267"/>
      <c r="H12" s="267"/>
      <c r="I12" s="267"/>
    </row>
    <row r="13" spans="2:9" x14ac:dyDescent="0.25">
      <c r="B13" s="268" t="s">
        <v>345</v>
      </c>
      <c r="C13" s="267"/>
      <c r="D13" s="267"/>
      <c r="E13" s="267"/>
      <c r="F13" s="267"/>
      <c r="G13" s="267"/>
      <c r="H13" s="267"/>
      <c r="I13" s="267"/>
    </row>
    <row r="14" spans="2:9" x14ac:dyDescent="0.25">
      <c r="B14" s="268" t="s">
        <v>346</v>
      </c>
      <c r="C14" s="267"/>
      <c r="D14" s="267"/>
      <c r="E14" s="267"/>
      <c r="F14" s="267"/>
      <c r="G14" s="267"/>
      <c r="H14" s="267"/>
      <c r="I14" s="267"/>
    </row>
    <row r="15" spans="2:9" x14ac:dyDescent="0.25">
      <c r="B15" s="268" t="s">
        <v>348</v>
      </c>
      <c r="C15" s="267"/>
      <c r="D15" s="267"/>
      <c r="E15" s="267"/>
      <c r="F15" s="267"/>
      <c r="G15" s="267"/>
      <c r="H15" s="267"/>
      <c r="I15" s="267"/>
    </row>
    <row r="16" spans="2:9" x14ac:dyDescent="0.25">
      <c r="B16" s="269" t="s">
        <v>347</v>
      </c>
      <c r="C16" s="267"/>
      <c r="D16" s="267"/>
      <c r="E16" s="267"/>
      <c r="F16" s="267"/>
      <c r="G16" s="267"/>
      <c r="H16" s="267"/>
      <c r="I16" s="267"/>
    </row>
    <row r="17" spans="2:12" ht="9.9499999999999993" customHeight="1" x14ac:dyDescent="0.25">
      <c r="B17" s="5"/>
      <c r="C17" s="5"/>
      <c r="D17" s="5"/>
      <c r="E17" s="101"/>
      <c r="F17" s="5"/>
      <c r="G17" s="5"/>
      <c r="H17" s="5"/>
      <c r="I17" s="5"/>
    </row>
    <row r="18" spans="2:12" s="2" customFormat="1" ht="131.1" customHeight="1" x14ac:dyDescent="0.25">
      <c r="B18" s="190" t="s">
        <v>0</v>
      </c>
      <c r="C18" s="191" t="s">
        <v>1</v>
      </c>
      <c r="D18" s="190" t="s">
        <v>2</v>
      </c>
      <c r="E18" s="190" t="s">
        <v>303</v>
      </c>
      <c r="F18" s="192" t="s">
        <v>357</v>
      </c>
      <c r="G18" s="192" t="s">
        <v>358</v>
      </c>
      <c r="H18" s="190" t="s">
        <v>32</v>
      </c>
      <c r="I18" s="192" t="s">
        <v>33</v>
      </c>
    </row>
    <row r="19" spans="2:12" s="2" customFormat="1" ht="31.5" x14ac:dyDescent="0.25">
      <c r="B19" s="115" t="s">
        <v>3</v>
      </c>
      <c r="C19" s="114" t="s">
        <v>249</v>
      </c>
      <c r="D19" s="115" t="s">
        <v>4</v>
      </c>
      <c r="E19" s="106" t="e">
        <f>E21+E24+E32+E31+E35</f>
        <v>#REF!</v>
      </c>
      <c r="F19" s="106">
        <f>F21+F24+F32+F31+F35</f>
        <v>145017.83450000003</v>
      </c>
      <c r="G19" s="106">
        <f>G21+G24+G32+G31+G35</f>
        <v>149510.30033000006</v>
      </c>
      <c r="H19" s="193">
        <f>G19/F19*100-100</f>
        <v>3.0978712690679515</v>
      </c>
      <c r="I19" s="183" t="s">
        <v>271</v>
      </c>
    </row>
    <row r="20" spans="2:12" s="2" customFormat="1" x14ac:dyDescent="0.25">
      <c r="B20" s="26"/>
      <c r="C20" s="27" t="s">
        <v>7</v>
      </c>
      <c r="D20" s="26"/>
      <c r="E20" s="107"/>
      <c r="F20" s="107"/>
      <c r="G20" s="107"/>
      <c r="H20" s="193"/>
      <c r="I20" s="183"/>
    </row>
    <row r="21" spans="2:12" s="2" customFormat="1" x14ac:dyDescent="0.25">
      <c r="B21" s="115">
        <v>1</v>
      </c>
      <c r="C21" s="114" t="s">
        <v>81</v>
      </c>
      <c r="D21" s="115" t="s">
        <v>4</v>
      </c>
      <c r="E21" s="106">
        <f t="shared" ref="E21:G21" si="0">SUM(E23:E23)</f>
        <v>402598.79</v>
      </c>
      <c r="F21" s="106">
        <f t="shared" si="0"/>
        <v>93249.99</v>
      </c>
      <c r="G21" s="106">
        <f t="shared" si="0"/>
        <v>90640.064870000031</v>
      </c>
      <c r="H21" s="194">
        <f>G21/F21*100-100</f>
        <v>-2.798847624541267</v>
      </c>
      <c r="I21" s="183" t="s">
        <v>271</v>
      </c>
    </row>
    <row r="22" spans="2:12" s="2" customFormat="1" x14ac:dyDescent="0.25">
      <c r="B22" s="26"/>
      <c r="C22" s="27" t="s">
        <v>82</v>
      </c>
      <c r="D22" s="26"/>
      <c r="E22" s="107"/>
      <c r="F22" s="107"/>
      <c r="G22" s="107"/>
      <c r="H22" s="193"/>
      <c r="I22" s="184"/>
    </row>
    <row r="23" spans="2:12" s="2" customFormat="1" ht="31.5" x14ac:dyDescent="0.25">
      <c r="B23" s="26" t="s">
        <v>5</v>
      </c>
      <c r="C23" s="27" t="s">
        <v>83</v>
      </c>
      <c r="D23" s="26" t="s">
        <v>4</v>
      </c>
      <c r="E23" s="108">
        <f>'утв.смета с 01.01.24г'!E26-0.01</f>
        <v>402598.79</v>
      </c>
      <c r="F23" s="108">
        <f>'утв.смета с 01.01.24г'!I26</f>
        <v>93249.99</v>
      </c>
      <c r="G23" s="253">
        <f>материалы!L224/1000</f>
        <v>90640.064870000031</v>
      </c>
      <c r="H23" s="194">
        <f t="shared" ref="H23:H24" si="1">G23/F23*100-100</f>
        <v>-2.798847624541267</v>
      </c>
      <c r="I23" s="185" t="s">
        <v>272</v>
      </c>
    </row>
    <row r="24" spans="2:12" s="2" customFormat="1" x14ac:dyDescent="0.25">
      <c r="B24" s="115">
        <v>2</v>
      </c>
      <c r="C24" s="114" t="s">
        <v>6</v>
      </c>
      <c r="D24" s="115" t="s">
        <v>4</v>
      </c>
      <c r="E24" s="106">
        <f t="shared" ref="E24:G24" si="2">E26+E29+E30</f>
        <v>60931.2235</v>
      </c>
      <c r="F24" s="106">
        <f t="shared" si="2"/>
        <v>15799.9545</v>
      </c>
      <c r="G24" s="254">
        <f t="shared" si="2"/>
        <v>18276.871539999996</v>
      </c>
      <c r="H24" s="194">
        <f t="shared" si="1"/>
        <v>15.676735271611037</v>
      </c>
      <c r="I24" s="186"/>
    </row>
    <row r="25" spans="2:12" s="2" customFormat="1" x14ac:dyDescent="0.25">
      <c r="B25" s="26"/>
      <c r="C25" s="27" t="s">
        <v>7</v>
      </c>
      <c r="D25" s="26"/>
      <c r="E25" s="107"/>
      <c r="F25" s="107"/>
      <c r="G25" s="253"/>
      <c r="H25" s="194"/>
      <c r="I25" s="195"/>
    </row>
    <row r="26" spans="2:12" s="2" customFormat="1" ht="31.5" x14ac:dyDescent="0.25">
      <c r="B26" s="26" t="s">
        <v>8</v>
      </c>
      <c r="C26" s="27" t="s">
        <v>88</v>
      </c>
      <c r="D26" s="26" t="s">
        <v>4</v>
      </c>
      <c r="E26" s="107">
        <f>'утв.смета с 01.01.24г'!E29</f>
        <v>54676.433499999999</v>
      </c>
      <c r="F26" s="107">
        <f>'утв.смета с 01.01.24г'!I29</f>
        <v>14164.014499999999</v>
      </c>
      <c r="G26" s="253">
        <f>зарплата!L121/1000</f>
        <v>16212.375299999996</v>
      </c>
      <c r="H26" s="194">
        <f t="shared" ref="H26:H32" si="3">G26/F26*100-100</f>
        <v>14.461724816788333</v>
      </c>
      <c r="I26" s="185" t="s">
        <v>273</v>
      </c>
    </row>
    <row r="27" spans="2:12" s="2" customFormat="1" x14ac:dyDescent="0.25">
      <c r="B27" s="110"/>
      <c r="C27" s="109" t="s">
        <v>10</v>
      </c>
      <c r="D27" s="110" t="s">
        <v>11</v>
      </c>
      <c r="E27" s="111" t="e">
        <f>#REF!</f>
        <v>#REF!</v>
      </c>
      <c r="F27" s="111">
        <v>5.14</v>
      </c>
      <c r="G27" s="313">
        <v>5.14</v>
      </c>
      <c r="H27" s="194">
        <f t="shared" si="3"/>
        <v>0</v>
      </c>
      <c r="I27" s="183"/>
    </row>
    <row r="28" spans="2:12" s="2" customFormat="1" x14ac:dyDescent="0.25">
      <c r="B28" s="110"/>
      <c r="C28" s="109" t="s">
        <v>231</v>
      </c>
      <c r="D28" s="110" t="s">
        <v>9</v>
      </c>
      <c r="E28" s="143" t="e">
        <f>#REF!</f>
        <v>#REF!</v>
      </c>
      <c r="F28" s="143">
        <f>F26/F27*1000/12</f>
        <v>229637.07036316473</v>
      </c>
      <c r="G28" s="314">
        <f>G26/G27*1000/12</f>
        <v>262846.55155642022</v>
      </c>
      <c r="H28" s="193">
        <f t="shared" si="3"/>
        <v>14.461724816788333</v>
      </c>
      <c r="I28" s="185"/>
    </row>
    <row r="29" spans="2:12" s="2" customFormat="1" x14ac:dyDescent="0.25">
      <c r="B29" s="26" t="s">
        <v>12</v>
      </c>
      <c r="C29" s="27" t="s">
        <v>232</v>
      </c>
      <c r="D29" s="26" t="s">
        <v>4</v>
      </c>
      <c r="E29" s="107">
        <f>'утв.смета с 01.01.24г'!E32</f>
        <v>4674.8099999999995</v>
      </c>
      <c r="F29" s="107">
        <f>'утв.смета с 01.01.24г'!I32</f>
        <v>1211.02</v>
      </c>
      <c r="G29" s="253">
        <f>(соц.налог!L108+соц.отч!L112+ОПВР!L110)/1000</f>
        <v>1576.31619</v>
      </c>
      <c r="H29" s="193">
        <f t="shared" si="3"/>
        <v>30.164339977869901</v>
      </c>
      <c r="I29" s="185" t="s">
        <v>274</v>
      </c>
      <c r="L29" s="266"/>
    </row>
    <row r="30" spans="2:12" s="2" customFormat="1" x14ac:dyDescent="0.25">
      <c r="B30" s="26" t="s">
        <v>233</v>
      </c>
      <c r="C30" s="27" t="s">
        <v>234</v>
      </c>
      <c r="D30" s="26" t="s">
        <v>4</v>
      </c>
      <c r="E30" s="107">
        <f>'утв.смета с 01.01.24г'!E33</f>
        <v>1579.98</v>
      </c>
      <c r="F30" s="107">
        <f>'утв.смета с 01.01.24г'!I33</f>
        <v>424.92</v>
      </c>
      <c r="G30" s="253">
        <f>'осмс
'!L114/1000</f>
        <v>488.18004999999999</v>
      </c>
      <c r="H30" s="194">
        <f t="shared" si="3"/>
        <v>14.887520003765403</v>
      </c>
      <c r="I30" s="185" t="s">
        <v>275</v>
      </c>
    </row>
    <row r="31" spans="2:12" s="2" customFormat="1" ht="66.75" customHeight="1" x14ac:dyDescent="0.25">
      <c r="B31" s="115">
        <v>3</v>
      </c>
      <c r="C31" s="114" t="s">
        <v>250</v>
      </c>
      <c r="D31" s="115" t="s">
        <v>4</v>
      </c>
      <c r="E31" s="112">
        <f>'утв.смета с 01.01.24г'!E34</f>
        <v>38799.89</v>
      </c>
      <c r="F31" s="112">
        <f>'утв.смета с 01.01.24г'!I34</f>
        <v>8074.75</v>
      </c>
      <c r="G31" s="254">
        <f>аморт!L116/1000</f>
        <v>11289.171539999999</v>
      </c>
      <c r="H31" s="194">
        <f t="shared" si="3"/>
        <v>39.808310350165641</v>
      </c>
      <c r="I31" s="185" t="s">
        <v>420</v>
      </c>
    </row>
    <row r="32" spans="2:12" s="2" customFormat="1" x14ac:dyDescent="0.25">
      <c r="B32" s="115">
        <v>4</v>
      </c>
      <c r="C32" s="114" t="s">
        <v>90</v>
      </c>
      <c r="D32" s="115" t="s">
        <v>4</v>
      </c>
      <c r="E32" s="113">
        <f t="shared" ref="E32:G32" si="4">SUM(E34:E34)</f>
        <v>128265.60000000001</v>
      </c>
      <c r="F32" s="113">
        <f t="shared" si="4"/>
        <v>27410.7</v>
      </c>
      <c r="G32" s="255">
        <f t="shared" si="4"/>
        <v>28809.497720000003</v>
      </c>
      <c r="H32" s="194">
        <f t="shared" si="3"/>
        <v>5.1031083481997968</v>
      </c>
      <c r="I32" s="185" t="s">
        <v>276</v>
      </c>
    </row>
    <row r="33" spans="2:9" s="2" customFormat="1" x14ac:dyDescent="0.25">
      <c r="B33" s="26"/>
      <c r="C33" s="27" t="s">
        <v>7</v>
      </c>
      <c r="D33" s="26"/>
      <c r="E33" s="107"/>
      <c r="F33" s="107"/>
      <c r="G33" s="253"/>
      <c r="H33" s="194"/>
      <c r="I33" s="186"/>
    </row>
    <row r="34" spans="2:9" s="2" customFormat="1" x14ac:dyDescent="0.25">
      <c r="B34" s="26" t="s">
        <v>14</v>
      </c>
      <c r="C34" s="27" t="s">
        <v>236</v>
      </c>
      <c r="D34" s="26" t="s">
        <v>4</v>
      </c>
      <c r="E34" s="107">
        <f>'утв.смета с 01.01.24г'!E37</f>
        <v>128265.60000000001</v>
      </c>
      <c r="F34" s="107">
        <f>'утв.смета с 01.01.24г'!I37</f>
        <v>27410.7</v>
      </c>
      <c r="G34" s="253">
        <f>тр.усл.неэл.!L35/1000</f>
        <v>28809.497720000003</v>
      </c>
      <c r="H34" s="194">
        <f t="shared" ref="H34:H35" si="5">G34/F34*100-100</f>
        <v>5.1031083481997968</v>
      </c>
      <c r="I34" s="186" t="s">
        <v>276</v>
      </c>
    </row>
    <row r="35" spans="2:9" s="2" customFormat="1" x14ac:dyDescent="0.25">
      <c r="B35" s="115">
        <v>5</v>
      </c>
      <c r="C35" s="114" t="s">
        <v>109</v>
      </c>
      <c r="D35" s="115" t="s">
        <v>4</v>
      </c>
      <c r="E35" s="106" t="e">
        <f t="shared" ref="E35:G35" si="6">SUM(E37:E38)</f>
        <v>#REF!</v>
      </c>
      <c r="F35" s="106">
        <f t="shared" si="6"/>
        <v>482.44</v>
      </c>
      <c r="G35" s="254">
        <f t="shared" si="6"/>
        <v>494.69466</v>
      </c>
      <c r="H35" s="194">
        <f t="shared" si="5"/>
        <v>2.5401417792886036</v>
      </c>
      <c r="I35" s="186"/>
    </row>
    <row r="36" spans="2:9" s="2" customFormat="1" x14ac:dyDescent="0.25">
      <c r="B36" s="26"/>
      <c r="C36" s="27" t="s">
        <v>7</v>
      </c>
      <c r="D36" s="26"/>
      <c r="E36" s="107"/>
      <c r="F36" s="107"/>
      <c r="G36" s="253"/>
      <c r="H36" s="194"/>
      <c r="I36" s="186"/>
    </row>
    <row r="37" spans="2:9" s="2" customFormat="1" ht="47.25" x14ac:dyDescent="0.25">
      <c r="B37" s="26" t="s">
        <v>15</v>
      </c>
      <c r="C37" s="27" t="s">
        <v>237</v>
      </c>
      <c r="D37" s="26" t="s">
        <v>4</v>
      </c>
      <c r="E37" s="107">
        <f>'утв.смета с 01.01.24г'!E40</f>
        <v>2318.17</v>
      </c>
      <c r="F37" s="107">
        <f>'утв.смета с 01.01.24г'!I40</f>
        <v>482.44</v>
      </c>
      <c r="G37" s="253">
        <f>('ОТ и ТБ сп.одж.'!L31+'ОТ и ТБ медосм'!L12+'ОТ и ТБ спецмолоко'!L20)/1000</f>
        <v>494.69466</v>
      </c>
      <c r="H37" s="194">
        <f>G37/F37*100-100</f>
        <v>2.5401417792886036</v>
      </c>
      <c r="I37" s="185" t="s">
        <v>277</v>
      </c>
    </row>
    <row r="38" spans="2:9" s="2" customFormat="1" x14ac:dyDescent="0.25">
      <c r="B38" s="26" t="s">
        <v>235</v>
      </c>
      <c r="C38" s="27" t="s">
        <v>238</v>
      </c>
      <c r="D38" s="26" t="s">
        <v>4</v>
      </c>
      <c r="E38" s="107" t="e">
        <f>#REF!</f>
        <v>#REF!</v>
      </c>
      <c r="F38" s="107">
        <v>0</v>
      </c>
      <c r="G38" s="253"/>
      <c r="H38" s="194"/>
      <c r="I38" s="184"/>
    </row>
    <row r="39" spans="2:9" s="2" customFormat="1" ht="31.5" x14ac:dyDescent="0.25">
      <c r="B39" s="115" t="s">
        <v>16</v>
      </c>
      <c r="C39" s="114" t="s">
        <v>17</v>
      </c>
      <c r="D39" s="115" t="s">
        <v>4</v>
      </c>
      <c r="E39" s="106">
        <f t="shared" ref="E39:G39" si="7">SUM(E41:E43)</f>
        <v>1664295.9300000002</v>
      </c>
      <c r="F39" s="106">
        <f t="shared" si="7"/>
        <v>373426.19</v>
      </c>
      <c r="G39" s="254">
        <f t="shared" si="7"/>
        <v>427616.15707531752</v>
      </c>
      <c r="H39" s="193">
        <f>G39/F39*100-100</f>
        <v>14.511560390372608</v>
      </c>
      <c r="I39" s="186" t="s">
        <v>278</v>
      </c>
    </row>
    <row r="40" spans="2:9" s="2" customFormat="1" x14ac:dyDescent="0.25">
      <c r="B40" s="26"/>
      <c r="C40" s="27" t="s">
        <v>7</v>
      </c>
      <c r="D40" s="26"/>
      <c r="E40" s="107"/>
      <c r="F40" s="107"/>
      <c r="G40" s="253"/>
      <c r="H40" s="193"/>
      <c r="I40" s="184"/>
    </row>
    <row r="41" spans="2:9" s="2" customFormat="1" ht="31.5" x14ac:dyDescent="0.25">
      <c r="B41" s="115">
        <v>6</v>
      </c>
      <c r="C41" s="114" t="s">
        <v>18</v>
      </c>
      <c r="D41" s="115" t="s">
        <v>4</v>
      </c>
      <c r="E41" s="113">
        <f>'утв.смета с 01.01.24г'!E44</f>
        <v>1286556.6200000001</v>
      </c>
      <c r="F41" s="113">
        <f>'утв.смета с 01.01.24г'!I44</f>
        <v>292767.03000000003</v>
      </c>
      <c r="G41" s="255">
        <f>общцех!G45</f>
        <v>329745.32493728295</v>
      </c>
      <c r="H41" s="193">
        <f t="shared" ref="H41:H45" si="8">G41/F41*100-100</f>
        <v>12.630621329622713</v>
      </c>
      <c r="I41" s="185" t="s">
        <v>278</v>
      </c>
    </row>
    <row r="42" spans="2:9" s="2" customFormat="1" ht="31.5" x14ac:dyDescent="0.25">
      <c r="B42" s="115">
        <v>7</v>
      </c>
      <c r="C42" s="114" t="s">
        <v>19</v>
      </c>
      <c r="D42" s="115" t="s">
        <v>4</v>
      </c>
      <c r="E42" s="113">
        <f>'утв.смета с 01.01.24г'!E45</f>
        <v>366157.98</v>
      </c>
      <c r="F42" s="113">
        <f>'утв.смета с 01.01.24г'!I45</f>
        <v>78248.94</v>
      </c>
      <c r="G42" s="255">
        <f>общезав.!F31</f>
        <v>94909.268363334588</v>
      </c>
      <c r="H42" s="193">
        <f t="shared" si="8"/>
        <v>21.291442878759241</v>
      </c>
      <c r="I42" s="185" t="s">
        <v>278</v>
      </c>
    </row>
    <row r="43" spans="2:9" s="2" customFormat="1" x14ac:dyDescent="0.25">
      <c r="B43" s="115">
        <v>8</v>
      </c>
      <c r="C43" s="114" t="s">
        <v>22</v>
      </c>
      <c r="D43" s="115" t="s">
        <v>4</v>
      </c>
      <c r="E43" s="113">
        <f>'утв.смета с 01.01.24г'!E46</f>
        <v>11581.33</v>
      </c>
      <c r="F43" s="113">
        <f>'утв.смета с 01.01.24г'!I46</f>
        <v>2410.2199999999998</v>
      </c>
      <c r="G43" s="254">
        <f>'Налоговые плат'!D13/1000</f>
        <v>2961.5637747000001</v>
      </c>
      <c r="H43" s="193">
        <f t="shared" si="8"/>
        <v>22.87524685298439</v>
      </c>
      <c r="I43" s="185" t="s">
        <v>279</v>
      </c>
    </row>
    <row r="44" spans="2:9" s="2" customFormat="1" x14ac:dyDescent="0.25">
      <c r="B44" s="115" t="s">
        <v>23</v>
      </c>
      <c r="C44" s="114" t="s">
        <v>24</v>
      </c>
      <c r="D44" s="26" t="s">
        <v>4</v>
      </c>
      <c r="E44" s="106" t="e">
        <f t="shared" ref="E44:G44" si="9">E19+E39</f>
        <v>#REF!</v>
      </c>
      <c r="F44" s="106">
        <f t="shared" si="9"/>
        <v>518444.02450000006</v>
      </c>
      <c r="G44" s="254">
        <f t="shared" si="9"/>
        <v>577126.45740531757</v>
      </c>
      <c r="H44" s="193">
        <f t="shared" si="8"/>
        <v>11.318952506379503</v>
      </c>
      <c r="I44" s="187" t="s">
        <v>280</v>
      </c>
    </row>
    <row r="45" spans="2:9" s="2" customFormat="1" x14ac:dyDescent="0.25">
      <c r="B45" s="115" t="s">
        <v>25</v>
      </c>
      <c r="C45" s="114" t="s">
        <v>26</v>
      </c>
      <c r="D45" s="116" t="s">
        <v>4</v>
      </c>
      <c r="E45" s="106">
        <f>'утв.смета с 01.01.24г'!E48</f>
        <v>20941.078000000001</v>
      </c>
      <c r="F45" s="106">
        <f>'утв.смета с 01.01.24г'!I48</f>
        <v>3258.3139999999999</v>
      </c>
      <c r="G45" s="254">
        <f>G48-G44</f>
        <v>-120389.25935531757</v>
      </c>
      <c r="H45" s="193">
        <f t="shared" si="8"/>
        <v>-3794.8329521131968</v>
      </c>
      <c r="I45" s="188"/>
    </row>
    <row r="46" spans="2:9" s="2" customFormat="1" x14ac:dyDescent="0.25">
      <c r="B46" s="115" t="s">
        <v>27</v>
      </c>
      <c r="C46" s="114" t="s">
        <v>251</v>
      </c>
      <c r="D46" s="116" t="s">
        <v>4</v>
      </c>
      <c r="E46" s="106">
        <f>'утв.смета с 01.01.24г'!E49</f>
        <v>18831.150000000001</v>
      </c>
      <c r="F46" s="106"/>
      <c r="G46" s="254"/>
      <c r="H46" s="193"/>
      <c r="I46" s="188"/>
    </row>
    <row r="47" spans="2:9" s="2" customFormat="1" ht="31.5" x14ac:dyDescent="0.25">
      <c r="B47" s="115"/>
      <c r="C47" s="114" t="s">
        <v>293</v>
      </c>
      <c r="D47" s="116" t="s">
        <v>4</v>
      </c>
      <c r="E47" s="106">
        <f>'утв.смета с 01.01.24г'!E50</f>
        <v>12850.43</v>
      </c>
      <c r="F47" s="106"/>
      <c r="G47" s="254"/>
      <c r="H47" s="193"/>
      <c r="I47" s="188"/>
    </row>
    <row r="48" spans="2:9" s="2" customFormat="1" x14ac:dyDescent="0.25">
      <c r="B48" s="115" t="s">
        <v>29</v>
      </c>
      <c r="C48" s="114" t="s">
        <v>28</v>
      </c>
      <c r="D48" s="115" t="s">
        <v>4</v>
      </c>
      <c r="E48" s="106">
        <f>'утв.смета с 01.01.24г'!E51</f>
        <v>2312169.9515000004</v>
      </c>
      <c r="F48" s="106">
        <f>F44+F45</f>
        <v>521702.33850000007</v>
      </c>
      <c r="G48" s="254">
        <f>Доход!F23/1000</f>
        <v>456737.19805000001</v>
      </c>
      <c r="H48" s="193">
        <f t="shared" ref="H48:H50" si="10">G48/F48*100-100</f>
        <v>-12.452530045540527</v>
      </c>
      <c r="I48" s="187" t="s">
        <v>342</v>
      </c>
    </row>
    <row r="49" spans="2:12" s="2" customFormat="1" ht="31.5" x14ac:dyDescent="0.25">
      <c r="B49" s="115" t="s">
        <v>30</v>
      </c>
      <c r="C49" s="114" t="s">
        <v>239</v>
      </c>
      <c r="D49" s="142" t="s">
        <v>252</v>
      </c>
      <c r="E49" s="106">
        <f>'утв.смета с 01.01.24г'!E52</f>
        <v>2990445.2299999995</v>
      </c>
      <c r="F49" s="106">
        <f>'утв.смета с 01.01.24г'!I52</f>
        <v>615142.44999999995</v>
      </c>
      <c r="G49" s="254">
        <f>Доход!D23</f>
        <v>595215.04</v>
      </c>
      <c r="H49" s="193">
        <f t="shared" si="10"/>
        <v>-3.2394789206955181</v>
      </c>
      <c r="I49" s="187" t="s">
        <v>525</v>
      </c>
      <c r="L49" s="266"/>
    </row>
    <row r="50" spans="2:12" s="2" customFormat="1" ht="31.5" x14ac:dyDescent="0.25">
      <c r="B50" s="115" t="s">
        <v>240</v>
      </c>
      <c r="C50" s="189" t="s">
        <v>31</v>
      </c>
      <c r="D50" s="115" t="s">
        <v>253</v>
      </c>
      <c r="E50" s="113">
        <f>'утв.смета с 01.01.24г'!E53</f>
        <v>767.35000142437013</v>
      </c>
      <c r="F50" s="113">
        <f>ROUND(F48/F49*1000,2)</f>
        <v>848.1</v>
      </c>
      <c r="G50" s="255">
        <f>ROUND(G48/G49*1000,2)</f>
        <v>767.35</v>
      </c>
      <c r="H50" s="193">
        <f t="shared" si="10"/>
        <v>-9.5212828675863648</v>
      </c>
      <c r="I50" s="187" t="s">
        <v>526</v>
      </c>
    </row>
    <row r="51" spans="2:12" s="2" customFormat="1" x14ac:dyDescent="0.25">
      <c r="B51" s="138"/>
      <c r="C51" s="139"/>
      <c r="D51" s="138"/>
      <c r="E51" s="138"/>
      <c r="F51" s="140"/>
      <c r="G51" s="140"/>
      <c r="H51" s="141"/>
      <c r="I51" s="140"/>
    </row>
    <row r="52" spans="2:12" s="2" customFormat="1" x14ac:dyDescent="0.25">
      <c r="B52" s="138"/>
      <c r="C52" s="270" t="s">
        <v>350</v>
      </c>
      <c r="D52" s="138"/>
      <c r="E52" s="138"/>
      <c r="F52" s="140"/>
      <c r="G52" s="140"/>
      <c r="H52" s="141"/>
      <c r="I52" s="140"/>
    </row>
    <row r="53" spans="2:12" s="2" customFormat="1" x14ac:dyDescent="0.25">
      <c r="B53" s="138"/>
      <c r="C53" s="270" t="s">
        <v>352</v>
      </c>
      <c r="D53" s="138"/>
      <c r="E53" s="138"/>
      <c r="F53" s="140"/>
      <c r="G53" s="140"/>
      <c r="H53" s="141"/>
      <c r="I53" s="140"/>
    </row>
    <row r="54" spans="2:12" s="2" customFormat="1" x14ac:dyDescent="0.25">
      <c r="B54" s="138"/>
      <c r="C54" s="271" t="s">
        <v>355</v>
      </c>
      <c r="D54" s="138"/>
      <c r="E54" s="138"/>
      <c r="F54" s="140"/>
      <c r="G54" s="140"/>
      <c r="H54" s="141"/>
      <c r="I54" s="140"/>
    </row>
    <row r="55" spans="2:12" s="2" customFormat="1" x14ac:dyDescent="0.25">
      <c r="B55" s="138"/>
      <c r="C55" s="271" t="s">
        <v>353</v>
      </c>
      <c r="D55" s="138"/>
      <c r="E55" s="138"/>
      <c r="F55" s="140"/>
      <c r="G55" s="140"/>
      <c r="H55" s="141"/>
      <c r="I55" s="140"/>
    </row>
    <row r="56" spans="2:12" s="2" customFormat="1" x14ac:dyDescent="0.25">
      <c r="B56" s="138"/>
      <c r="C56" s="272" t="s">
        <v>351</v>
      </c>
      <c r="D56" s="138"/>
      <c r="E56" s="138"/>
      <c r="F56" s="140"/>
      <c r="G56" s="140"/>
      <c r="H56" s="141"/>
      <c r="I56" s="140"/>
    </row>
    <row r="57" spans="2:12" s="2" customFormat="1" x14ac:dyDescent="0.25">
      <c r="B57" s="138"/>
      <c r="C57" s="271"/>
      <c r="D57" s="138"/>
      <c r="E57" s="138"/>
      <c r="F57" s="140"/>
      <c r="G57" s="140"/>
      <c r="H57" s="141"/>
      <c r="I57" s="140"/>
    </row>
    <row r="58" spans="2:12" s="2" customFormat="1" x14ac:dyDescent="0.25">
      <c r="B58" s="138"/>
      <c r="C58" s="271" t="s">
        <v>354</v>
      </c>
      <c r="D58" s="138"/>
      <c r="E58" s="138"/>
      <c r="F58" s="140"/>
      <c r="G58" s="140"/>
      <c r="H58" s="141"/>
      <c r="I58" s="140"/>
    </row>
    <row r="59" spans="2:12" s="2" customFormat="1" x14ac:dyDescent="0.25">
      <c r="B59" s="138"/>
      <c r="C59"/>
      <c r="D59" s="138"/>
      <c r="E59" s="138"/>
      <c r="F59" s="140"/>
      <c r="G59" s="140"/>
      <c r="H59" s="141"/>
      <c r="I59" s="140"/>
    </row>
    <row r="60" spans="2:12" s="2" customFormat="1" x14ac:dyDescent="0.25">
      <c r="B60" s="138"/>
      <c r="C60" s="312" t="s">
        <v>359</v>
      </c>
      <c r="D60" s="138"/>
      <c r="E60" s="138"/>
      <c r="F60" s="140"/>
      <c r="G60" s="140"/>
      <c r="H60" s="141"/>
      <c r="I60" s="140"/>
    </row>
    <row r="61" spans="2:12" s="2" customFormat="1" x14ac:dyDescent="0.25">
      <c r="B61" s="138"/>
      <c r="C61"/>
      <c r="D61" s="138"/>
      <c r="E61" s="138"/>
      <c r="F61" s="140"/>
      <c r="G61" s="140"/>
      <c r="H61" s="141"/>
      <c r="I61" s="140"/>
    </row>
    <row r="62" spans="2:12" s="2" customFormat="1" x14ac:dyDescent="0.25">
      <c r="B62" s="138"/>
      <c r="C62" s="271" t="s">
        <v>349</v>
      </c>
      <c r="D62" s="138"/>
      <c r="E62" s="138"/>
      <c r="F62" s="140"/>
      <c r="G62" s="140"/>
      <c r="H62" s="141"/>
      <c r="I62" s="140"/>
    </row>
    <row r="63" spans="2:12" s="4" customFormat="1" ht="12.75" x14ac:dyDescent="0.2">
      <c r="B63" s="102"/>
      <c r="C63" s="102"/>
      <c r="D63" s="102"/>
      <c r="E63" s="102"/>
      <c r="I63" s="7"/>
    </row>
  </sheetData>
  <mergeCells count="6">
    <mergeCell ref="B10:I10"/>
    <mergeCell ref="B8:I8"/>
    <mergeCell ref="B5:I5"/>
    <mergeCell ref="B6:I6"/>
    <mergeCell ref="B7:I7"/>
    <mergeCell ref="B9:I9"/>
  </mergeCells>
  <printOptions horizontalCentered="1"/>
  <pageMargins left="0.39370078740157483" right="0.39370078740157483" top="0.98425196850393704" bottom="0.39370078740157483" header="0" footer="0"/>
  <pageSetup paperSize="9" scale="72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6"/>
  <sheetViews>
    <sheetView workbookViewId="0">
      <selection activeCell="L116" sqref="L116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ht="12.95" customHeight="1" x14ac:dyDescent="0.25">
      <c r="A1" s="11" t="s">
        <v>38</v>
      </c>
    </row>
    <row r="2" spans="1:14" ht="15.95" customHeight="1" x14ac:dyDescent="0.25">
      <c r="A2" s="13" t="s">
        <v>362</v>
      </c>
    </row>
    <row r="3" spans="1:14" ht="11.1" customHeight="1" x14ac:dyDescent="0.25">
      <c r="A3" s="12" t="s">
        <v>39</v>
      </c>
      <c r="B3" s="12" t="s">
        <v>40</v>
      </c>
    </row>
    <row r="4" spans="1:14" ht="11.1" customHeight="1" x14ac:dyDescent="0.25">
      <c r="A4" s="12" t="s">
        <v>41</v>
      </c>
      <c r="B4" s="12" t="s">
        <v>398</v>
      </c>
    </row>
    <row r="5" spans="1:14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ht="12.95" customHeight="1" x14ac:dyDescent="0.25">
      <c r="A6" s="335"/>
      <c r="B6" s="337"/>
      <c r="C6" s="337"/>
      <c r="D6" s="339"/>
      <c r="E6" s="274" t="s">
        <v>50</v>
      </c>
      <c r="F6" s="344"/>
      <c r="G6" s="344"/>
      <c r="H6" s="273" t="s">
        <v>50</v>
      </c>
      <c r="I6" s="345"/>
      <c r="J6" s="345"/>
      <c r="K6" s="335"/>
      <c r="L6" s="343"/>
      <c r="M6" s="335"/>
      <c r="N6" s="343"/>
    </row>
    <row r="7" spans="1:14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83.1" customHeight="1" outlineLevel="1" x14ac:dyDescent="0.25">
      <c r="A8" s="18" t="s">
        <v>399</v>
      </c>
      <c r="B8" s="19" t="s">
        <v>400</v>
      </c>
      <c r="C8" s="19" t="s">
        <v>65</v>
      </c>
      <c r="D8" s="19" t="s">
        <v>59</v>
      </c>
      <c r="E8" s="20">
        <v>8310</v>
      </c>
      <c r="F8" s="341">
        <v>13663.89</v>
      </c>
      <c r="G8" s="341"/>
      <c r="H8" s="20">
        <v>2420</v>
      </c>
      <c r="I8" s="342" t="s">
        <v>52</v>
      </c>
      <c r="J8" s="342"/>
      <c r="K8" s="21" t="s">
        <v>53</v>
      </c>
      <c r="L8" s="275">
        <v>13663.89</v>
      </c>
      <c r="M8" s="22"/>
      <c r="N8" s="23"/>
    </row>
    <row r="9" spans="1:14" ht="83.1" customHeight="1" outlineLevel="1" x14ac:dyDescent="0.25">
      <c r="A9" s="18" t="s">
        <v>399</v>
      </c>
      <c r="B9" s="19" t="s">
        <v>400</v>
      </c>
      <c r="C9" s="19" t="s">
        <v>65</v>
      </c>
      <c r="D9" s="19" t="s">
        <v>62</v>
      </c>
      <c r="E9" s="20">
        <v>8310</v>
      </c>
      <c r="F9" s="341">
        <v>108582.44</v>
      </c>
      <c r="G9" s="341"/>
      <c r="H9" s="20">
        <v>2420</v>
      </c>
      <c r="I9" s="342" t="s">
        <v>52</v>
      </c>
      <c r="J9" s="342"/>
      <c r="K9" s="21" t="s">
        <v>53</v>
      </c>
      <c r="L9" s="275">
        <v>122246.33</v>
      </c>
      <c r="M9" s="22"/>
      <c r="N9" s="23"/>
    </row>
    <row r="10" spans="1:14" ht="83.1" customHeight="1" outlineLevel="1" x14ac:dyDescent="0.25">
      <c r="A10" s="18" t="s">
        <v>399</v>
      </c>
      <c r="B10" s="19" t="s">
        <v>400</v>
      </c>
      <c r="C10" s="19" t="s">
        <v>65</v>
      </c>
      <c r="D10" s="19" t="s">
        <v>56</v>
      </c>
      <c r="E10" s="20">
        <v>8310</v>
      </c>
      <c r="F10" s="341">
        <v>75751.39</v>
      </c>
      <c r="G10" s="341"/>
      <c r="H10" s="20">
        <v>2420</v>
      </c>
      <c r="I10" s="342" t="s">
        <v>52</v>
      </c>
      <c r="J10" s="342"/>
      <c r="K10" s="21" t="s">
        <v>53</v>
      </c>
      <c r="L10" s="275">
        <v>197997.72</v>
      </c>
      <c r="M10" s="22"/>
      <c r="N10" s="23"/>
    </row>
    <row r="11" spans="1:14" ht="83.1" customHeight="1" outlineLevel="1" x14ac:dyDescent="0.25">
      <c r="A11" s="18" t="s">
        <v>399</v>
      </c>
      <c r="B11" s="19" t="s">
        <v>400</v>
      </c>
      <c r="C11" s="19" t="s">
        <v>65</v>
      </c>
      <c r="D11" s="19" t="s">
        <v>60</v>
      </c>
      <c r="E11" s="20">
        <v>8310</v>
      </c>
      <c r="F11" s="341">
        <v>32142.38</v>
      </c>
      <c r="G11" s="341"/>
      <c r="H11" s="20">
        <v>2420</v>
      </c>
      <c r="I11" s="342" t="s">
        <v>52</v>
      </c>
      <c r="J11" s="342"/>
      <c r="K11" s="21" t="s">
        <v>53</v>
      </c>
      <c r="L11" s="275">
        <v>230140.1</v>
      </c>
      <c r="M11" s="22"/>
      <c r="N11" s="23"/>
    </row>
    <row r="12" spans="1:14" ht="83.1" customHeight="1" outlineLevel="1" x14ac:dyDescent="0.25">
      <c r="A12" s="18" t="s">
        <v>399</v>
      </c>
      <c r="B12" s="19" t="s">
        <v>400</v>
      </c>
      <c r="C12" s="19" t="s">
        <v>65</v>
      </c>
      <c r="D12" s="19" t="s">
        <v>58</v>
      </c>
      <c r="E12" s="20">
        <v>8310</v>
      </c>
      <c r="F12" s="341">
        <v>144305.26</v>
      </c>
      <c r="G12" s="341"/>
      <c r="H12" s="20">
        <v>2420</v>
      </c>
      <c r="I12" s="342" t="s">
        <v>52</v>
      </c>
      <c r="J12" s="342"/>
      <c r="K12" s="21" t="s">
        <v>53</v>
      </c>
      <c r="L12" s="275">
        <v>374445.36</v>
      </c>
      <c r="M12" s="22"/>
      <c r="N12" s="23"/>
    </row>
    <row r="13" spans="1:14" ht="83.1" customHeight="1" outlineLevel="1" x14ac:dyDescent="0.25">
      <c r="A13" s="18" t="s">
        <v>399</v>
      </c>
      <c r="B13" s="19" t="s">
        <v>400</v>
      </c>
      <c r="C13" s="19" t="s">
        <v>65</v>
      </c>
      <c r="D13" s="19" t="s">
        <v>61</v>
      </c>
      <c r="E13" s="20">
        <v>8310</v>
      </c>
      <c r="F13" s="341">
        <v>81070.53</v>
      </c>
      <c r="G13" s="341"/>
      <c r="H13" s="20">
        <v>2420</v>
      </c>
      <c r="I13" s="342" t="s">
        <v>52</v>
      </c>
      <c r="J13" s="342"/>
      <c r="K13" s="21" t="s">
        <v>53</v>
      </c>
      <c r="L13" s="275">
        <v>455515.89</v>
      </c>
      <c r="M13" s="22"/>
      <c r="N13" s="23"/>
    </row>
    <row r="14" spans="1:14" ht="83.1" customHeight="1" outlineLevel="1" x14ac:dyDescent="0.25">
      <c r="A14" s="18" t="s">
        <v>399</v>
      </c>
      <c r="B14" s="19" t="s">
        <v>400</v>
      </c>
      <c r="C14" s="19" t="s">
        <v>65</v>
      </c>
      <c r="D14" s="19" t="s">
        <v>57</v>
      </c>
      <c r="E14" s="20">
        <v>8310</v>
      </c>
      <c r="F14" s="341">
        <v>19330.61</v>
      </c>
      <c r="G14" s="341"/>
      <c r="H14" s="20">
        <v>2420</v>
      </c>
      <c r="I14" s="342" t="s">
        <v>52</v>
      </c>
      <c r="J14" s="342"/>
      <c r="K14" s="21" t="s">
        <v>53</v>
      </c>
      <c r="L14" s="275">
        <v>474846.5</v>
      </c>
      <c r="M14" s="22"/>
      <c r="N14" s="23"/>
    </row>
    <row r="15" spans="1:14" ht="83.1" customHeight="1" outlineLevel="1" x14ac:dyDescent="0.25">
      <c r="A15" s="18" t="s">
        <v>399</v>
      </c>
      <c r="B15" s="19" t="s">
        <v>400</v>
      </c>
      <c r="C15" s="19" t="s">
        <v>65</v>
      </c>
      <c r="D15" s="19" t="s">
        <v>64</v>
      </c>
      <c r="E15" s="20">
        <v>8310</v>
      </c>
      <c r="F15" s="341">
        <v>436831.71</v>
      </c>
      <c r="G15" s="341"/>
      <c r="H15" s="20">
        <v>2420</v>
      </c>
      <c r="I15" s="342" t="s">
        <v>52</v>
      </c>
      <c r="J15" s="342"/>
      <c r="K15" s="21" t="s">
        <v>53</v>
      </c>
      <c r="L15" s="275">
        <v>911678.21</v>
      </c>
      <c r="M15" s="22"/>
      <c r="N15" s="23"/>
    </row>
    <row r="16" spans="1:14" ht="83.1" customHeight="1" outlineLevel="1" x14ac:dyDescent="0.25">
      <c r="A16" s="18" t="s">
        <v>399</v>
      </c>
      <c r="B16" s="19" t="s">
        <v>400</v>
      </c>
      <c r="C16" s="19" t="s">
        <v>65</v>
      </c>
      <c r="D16" s="19" t="s">
        <v>63</v>
      </c>
      <c r="E16" s="20">
        <v>8310</v>
      </c>
      <c r="F16" s="341">
        <v>1752.51</v>
      </c>
      <c r="G16" s="341"/>
      <c r="H16" s="20">
        <v>2420</v>
      </c>
      <c r="I16" s="342" t="s">
        <v>52</v>
      </c>
      <c r="J16" s="342"/>
      <c r="K16" s="21" t="s">
        <v>53</v>
      </c>
      <c r="L16" s="275">
        <v>913430.72</v>
      </c>
      <c r="M16" s="22"/>
      <c r="N16" s="23"/>
    </row>
    <row r="17" spans="1:14" ht="83.1" customHeight="1" outlineLevel="1" x14ac:dyDescent="0.25">
      <c r="A17" s="18" t="s">
        <v>401</v>
      </c>
      <c r="B17" s="19" t="s">
        <v>402</v>
      </c>
      <c r="C17" s="19" t="s">
        <v>65</v>
      </c>
      <c r="D17" s="19" t="s">
        <v>57</v>
      </c>
      <c r="E17" s="20">
        <v>8310</v>
      </c>
      <c r="F17" s="341">
        <v>19330.61</v>
      </c>
      <c r="G17" s="341"/>
      <c r="H17" s="20">
        <v>2420</v>
      </c>
      <c r="I17" s="342" t="s">
        <v>52</v>
      </c>
      <c r="J17" s="342"/>
      <c r="K17" s="21" t="s">
        <v>53</v>
      </c>
      <c r="L17" s="275">
        <v>932761.33</v>
      </c>
      <c r="M17" s="22"/>
      <c r="N17" s="23"/>
    </row>
    <row r="18" spans="1:14" ht="83.1" customHeight="1" outlineLevel="1" x14ac:dyDescent="0.25">
      <c r="A18" s="18" t="s">
        <v>401</v>
      </c>
      <c r="B18" s="19" t="s">
        <v>402</v>
      </c>
      <c r="C18" s="19" t="s">
        <v>65</v>
      </c>
      <c r="D18" s="19" t="s">
        <v>58</v>
      </c>
      <c r="E18" s="20">
        <v>8310</v>
      </c>
      <c r="F18" s="341">
        <v>144305.26</v>
      </c>
      <c r="G18" s="341"/>
      <c r="H18" s="20">
        <v>2420</v>
      </c>
      <c r="I18" s="342" t="s">
        <v>52</v>
      </c>
      <c r="J18" s="342"/>
      <c r="K18" s="21" t="s">
        <v>53</v>
      </c>
      <c r="L18" s="275">
        <v>1077066.5900000001</v>
      </c>
      <c r="M18" s="22"/>
      <c r="N18" s="23"/>
    </row>
    <row r="19" spans="1:14" ht="83.1" customHeight="1" outlineLevel="1" x14ac:dyDescent="0.25">
      <c r="A19" s="18" t="s">
        <v>401</v>
      </c>
      <c r="B19" s="19" t="s">
        <v>402</v>
      </c>
      <c r="C19" s="19" t="s">
        <v>65</v>
      </c>
      <c r="D19" s="19" t="s">
        <v>56</v>
      </c>
      <c r="E19" s="20">
        <v>8310</v>
      </c>
      <c r="F19" s="341">
        <v>75751.39</v>
      </c>
      <c r="G19" s="341"/>
      <c r="H19" s="20">
        <v>2420</v>
      </c>
      <c r="I19" s="342" t="s">
        <v>52</v>
      </c>
      <c r="J19" s="342"/>
      <c r="K19" s="21" t="s">
        <v>53</v>
      </c>
      <c r="L19" s="275">
        <v>1152817.98</v>
      </c>
      <c r="M19" s="22"/>
      <c r="N19" s="23"/>
    </row>
    <row r="20" spans="1:14" ht="83.1" customHeight="1" outlineLevel="1" x14ac:dyDescent="0.25">
      <c r="A20" s="18" t="s">
        <v>401</v>
      </c>
      <c r="B20" s="19" t="s">
        <v>402</v>
      </c>
      <c r="C20" s="19" t="s">
        <v>65</v>
      </c>
      <c r="D20" s="19" t="s">
        <v>61</v>
      </c>
      <c r="E20" s="20">
        <v>8310</v>
      </c>
      <c r="F20" s="341">
        <v>81070.53</v>
      </c>
      <c r="G20" s="341"/>
      <c r="H20" s="20">
        <v>2420</v>
      </c>
      <c r="I20" s="342" t="s">
        <v>52</v>
      </c>
      <c r="J20" s="342"/>
      <c r="K20" s="21" t="s">
        <v>53</v>
      </c>
      <c r="L20" s="275">
        <v>1233888.51</v>
      </c>
      <c r="M20" s="22"/>
      <c r="N20" s="23"/>
    </row>
    <row r="21" spans="1:14" ht="83.1" customHeight="1" outlineLevel="1" x14ac:dyDescent="0.25">
      <c r="A21" s="18" t="s">
        <v>401</v>
      </c>
      <c r="B21" s="19" t="s">
        <v>402</v>
      </c>
      <c r="C21" s="19" t="s">
        <v>65</v>
      </c>
      <c r="D21" s="19" t="s">
        <v>60</v>
      </c>
      <c r="E21" s="20">
        <v>8310</v>
      </c>
      <c r="F21" s="341">
        <v>32142.38</v>
      </c>
      <c r="G21" s="341"/>
      <c r="H21" s="20">
        <v>2420</v>
      </c>
      <c r="I21" s="342" t="s">
        <v>52</v>
      </c>
      <c r="J21" s="342"/>
      <c r="K21" s="21" t="s">
        <v>53</v>
      </c>
      <c r="L21" s="275">
        <v>1266030.8899999999</v>
      </c>
      <c r="M21" s="22"/>
      <c r="N21" s="23"/>
    </row>
    <row r="22" spans="1:14" ht="83.1" customHeight="1" outlineLevel="1" x14ac:dyDescent="0.25">
      <c r="A22" s="18" t="s">
        <v>401</v>
      </c>
      <c r="B22" s="19" t="s">
        <v>402</v>
      </c>
      <c r="C22" s="19" t="s">
        <v>65</v>
      </c>
      <c r="D22" s="19" t="s">
        <v>59</v>
      </c>
      <c r="E22" s="20">
        <v>8310</v>
      </c>
      <c r="F22" s="341">
        <v>13663.89</v>
      </c>
      <c r="G22" s="341"/>
      <c r="H22" s="20">
        <v>2420</v>
      </c>
      <c r="I22" s="342" t="s">
        <v>52</v>
      </c>
      <c r="J22" s="342"/>
      <c r="K22" s="21" t="s">
        <v>53</v>
      </c>
      <c r="L22" s="275">
        <v>1279694.78</v>
      </c>
      <c r="M22" s="22"/>
      <c r="N22" s="23"/>
    </row>
    <row r="23" spans="1:14" ht="83.1" customHeight="1" outlineLevel="1" x14ac:dyDescent="0.25">
      <c r="A23" s="18" t="s">
        <v>401</v>
      </c>
      <c r="B23" s="19" t="s">
        <v>402</v>
      </c>
      <c r="C23" s="19" t="s">
        <v>65</v>
      </c>
      <c r="D23" s="19" t="s">
        <v>63</v>
      </c>
      <c r="E23" s="20">
        <v>8310</v>
      </c>
      <c r="F23" s="341">
        <v>1752.51</v>
      </c>
      <c r="G23" s="341"/>
      <c r="H23" s="20">
        <v>2420</v>
      </c>
      <c r="I23" s="342" t="s">
        <v>52</v>
      </c>
      <c r="J23" s="342"/>
      <c r="K23" s="21" t="s">
        <v>53</v>
      </c>
      <c r="L23" s="275">
        <v>1281447.29</v>
      </c>
      <c r="M23" s="22"/>
      <c r="N23" s="23"/>
    </row>
    <row r="24" spans="1:14" ht="83.1" customHeight="1" outlineLevel="1" x14ac:dyDescent="0.25">
      <c r="A24" s="18" t="s">
        <v>401</v>
      </c>
      <c r="B24" s="19" t="s">
        <v>402</v>
      </c>
      <c r="C24" s="19" t="s">
        <v>65</v>
      </c>
      <c r="D24" s="19" t="s">
        <v>62</v>
      </c>
      <c r="E24" s="20">
        <v>8310</v>
      </c>
      <c r="F24" s="341">
        <v>108582.44</v>
      </c>
      <c r="G24" s="341"/>
      <c r="H24" s="20">
        <v>2420</v>
      </c>
      <c r="I24" s="342" t="s">
        <v>52</v>
      </c>
      <c r="J24" s="342"/>
      <c r="K24" s="21" t="s">
        <v>53</v>
      </c>
      <c r="L24" s="275">
        <v>1390029.73</v>
      </c>
      <c r="M24" s="22"/>
      <c r="N24" s="23"/>
    </row>
    <row r="25" spans="1:14" ht="83.1" customHeight="1" outlineLevel="1" x14ac:dyDescent="0.25">
      <c r="A25" s="18" t="s">
        <v>401</v>
      </c>
      <c r="B25" s="19" t="s">
        <v>402</v>
      </c>
      <c r="C25" s="19" t="s">
        <v>65</v>
      </c>
      <c r="D25" s="19" t="s">
        <v>64</v>
      </c>
      <c r="E25" s="20">
        <v>8310</v>
      </c>
      <c r="F25" s="341">
        <v>436831.71</v>
      </c>
      <c r="G25" s="341"/>
      <c r="H25" s="20">
        <v>2420</v>
      </c>
      <c r="I25" s="342" t="s">
        <v>52</v>
      </c>
      <c r="J25" s="342"/>
      <c r="K25" s="21" t="s">
        <v>53</v>
      </c>
      <c r="L25" s="275">
        <v>1826861.44</v>
      </c>
      <c r="M25" s="22"/>
      <c r="N25" s="23"/>
    </row>
    <row r="26" spans="1:14" ht="83.1" customHeight="1" outlineLevel="1" x14ac:dyDescent="0.25">
      <c r="A26" s="18" t="s">
        <v>403</v>
      </c>
      <c r="B26" s="19" t="s">
        <v>404</v>
      </c>
      <c r="C26" s="19" t="s">
        <v>65</v>
      </c>
      <c r="D26" s="19" t="s">
        <v>57</v>
      </c>
      <c r="E26" s="20">
        <v>8310</v>
      </c>
      <c r="F26" s="341">
        <v>19330.61</v>
      </c>
      <c r="G26" s="341"/>
      <c r="H26" s="20">
        <v>2420</v>
      </c>
      <c r="I26" s="342" t="s">
        <v>52</v>
      </c>
      <c r="J26" s="342"/>
      <c r="K26" s="21" t="s">
        <v>53</v>
      </c>
      <c r="L26" s="275">
        <v>1846192.05</v>
      </c>
      <c r="M26" s="22"/>
      <c r="N26" s="23"/>
    </row>
    <row r="27" spans="1:14" ht="83.1" customHeight="1" outlineLevel="1" x14ac:dyDescent="0.25">
      <c r="A27" s="18" t="s">
        <v>403</v>
      </c>
      <c r="B27" s="19" t="s">
        <v>404</v>
      </c>
      <c r="C27" s="19" t="s">
        <v>65</v>
      </c>
      <c r="D27" s="19" t="s">
        <v>58</v>
      </c>
      <c r="E27" s="20">
        <v>8310</v>
      </c>
      <c r="F27" s="341">
        <v>144305.26</v>
      </c>
      <c r="G27" s="341"/>
      <c r="H27" s="20">
        <v>2420</v>
      </c>
      <c r="I27" s="342" t="s">
        <v>52</v>
      </c>
      <c r="J27" s="342"/>
      <c r="K27" s="21" t="s">
        <v>53</v>
      </c>
      <c r="L27" s="275">
        <v>1990497.31</v>
      </c>
      <c r="M27" s="22"/>
      <c r="N27" s="23"/>
    </row>
    <row r="28" spans="1:14" ht="83.1" customHeight="1" outlineLevel="1" x14ac:dyDescent="0.25">
      <c r="A28" s="18" t="s">
        <v>403</v>
      </c>
      <c r="B28" s="19" t="s">
        <v>404</v>
      </c>
      <c r="C28" s="19" t="s">
        <v>65</v>
      </c>
      <c r="D28" s="19" t="s">
        <v>56</v>
      </c>
      <c r="E28" s="20">
        <v>8310</v>
      </c>
      <c r="F28" s="341">
        <v>75751.39</v>
      </c>
      <c r="G28" s="341"/>
      <c r="H28" s="20">
        <v>2420</v>
      </c>
      <c r="I28" s="342" t="s">
        <v>52</v>
      </c>
      <c r="J28" s="342"/>
      <c r="K28" s="21" t="s">
        <v>53</v>
      </c>
      <c r="L28" s="275">
        <v>2066248.7</v>
      </c>
      <c r="M28" s="22"/>
      <c r="N28" s="23"/>
    </row>
    <row r="29" spans="1:14" ht="83.1" customHeight="1" outlineLevel="1" x14ac:dyDescent="0.25">
      <c r="A29" s="18" t="s">
        <v>403</v>
      </c>
      <c r="B29" s="19" t="s">
        <v>404</v>
      </c>
      <c r="C29" s="19" t="s">
        <v>65</v>
      </c>
      <c r="D29" s="19" t="s">
        <v>61</v>
      </c>
      <c r="E29" s="20">
        <v>8310</v>
      </c>
      <c r="F29" s="341">
        <v>81070.53</v>
      </c>
      <c r="G29" s="341"/>
      <c r="H29" s="20">
        <v>2420</v>
      </c>
      <c r="I29" s="342" t="s">
        <v>52</v>
      </c>
      <c r="J29" s="342"/>
      <c r="K29" s="21" t="s">
        <v>53</v>
      </c>
      <c r="L29" s="275">
        <v>2147319.23</v>
      </c>
      <c r="M29" s="22"/>
      <c r="N29" s="23"/>
    </row>
    <row r="30" spans="1:14" ht="83.1" customHeight="1" outlineLevel="1" x14ac:dyDescent="0.25">
      <c r="A30" s="18" t="s">
        <v>403</v>
      </c>
      <c r="B30" s="19" t="s">
        <v>404</v>
      </c>
      <c r="C30" s="19" t="s">
        <v>65</v>
      </c>
      <c r="D30" s="19" t="s">
        <v>60</v>
      </c>
      <c r="E30" s="20">
        <v>8310</v>
      </c>
      <c r="F30" s="341">
        <v>32142.38</v>
      </c>
      <c r="G30" s="341"/>
      <c r="H30" s="20">
        <v>2420</v>
      </c>
      <c r="I30" s="342" t="s">
        <v>52</v>
      </c>
      <c r="J30" s="342"/>
      <c r="K30" s="21" t="s">
        <v>53</v>
      </c>
      <c r="L30" s="275">
        <v>2179461.61</v>
      </c>
      <c r="M30" s="22"/>
      <c r="N30" s="23"/>
    </row>
    <row r="31" spans="1:14" ht="83.1" customHeight="1" outlineLevel="1" x14ac:dyDescent="0.25">
      <c r="A31" s="18" t="s">
        <v>403</v>
      </c>
      <c r="B31" s="19" t="s">
        <v>404</v>
      </c>
      <c r="C31" s="19" t="s">
        <v>65</v>
      </c>
      <c r="D31" s="19" t="s">
        <v>59</v>
      </c>
      <c r="E31" s="20">
        <v>8310</v>
      </c>
      <c r="F31" s="341">
        <v>13663.89</v>
      </c>
      <c r="G31" s="341"/>
      <c r="H31" s="20">
        <v>2420</v>
      </c>
      <c r="I31" s="342" t="s">
        <v>52</v>
      </c>
      <c r="J31" s="342"/>
      <c r="K31" s="21" t="s">
        <v>53</v>
      </c>
      <c r="L31" s="275">
        <v>2193125.5</v>
      </c>
      <c r="M31" s="22"/>
      <c r="N31" s="23"/>
    </row>
    <row r="32" spans="1:14" ht="83.1" customHeight="1" outlineLevel="1" x14ac:dyDescent="0.25">
      <c r="A32" s="18" t="s">
        <v>403</v>
      </c>
      <c r="B32" s="19" t="s">
        <v>404</v>
      </c>
      <c r="C32" s="19" t="s">
        <v>65</v>
      </c>
      <c r="D32" s="19" t="s">
        <v>63</v>
      </c>
      <c r="E32" s="20">
        <v>8310</v>
      </c>
      <c r="F32" s="341">
        <v>1752.51</v>
      </c>
      <c r="G32" s="341"/>
      <c r="H32" s="20">
        <v>2420</v>
      </c>
      <c r="I32" s="342" t="s">
        <v>52</v>
      </c>
      <c r="J32" s="342"/>
      <c r="K32" s="21" t="s">
        <v>53</v>
      </c>
      <c r="L32" s="275">
        <v>2194878.0099999998</v>
      </c>
      <c r="M32" s="22"/>
      <c r="N32" s="23"/>
    </row>
    <row r="33" spans="1:14" ht="83.1" customHeight="1" outlineLevel="1" x14ac:dyDescent="0.25">
      <c r="A33" s="18" t="s">
        <v>403</v>
      </c>
      <c r="B33" s="19" t="s">
        <v>404</v>
      </c>
      <c r="C33" s="19" t="s">
        <v>65</v>
      </c>
      <c r="D33" s="19" t="s">
        <v>62</v>
      </c>
      <c r="E33" s="20">
        <v>8310</v>
      </c>
      <c r="F33" s="341">
        <v>108582.44</v>
      </c>
      <c r="G33" s="341"/>
      <c r="H33" s="20">
        <v>2420</v>
      </c>
      <c r="I33" s="342" t="s">
        <v>52</v>
      </c>
      <c r="J33" s="342"/>
      <c r="K33" s="21" t="s">
        <v>53</v>
      </c>
      <c r="L33" s="275">
        <v>2303460.4500000002</v>
      </c>
      <c r="M33" s="22"/>
      <c r="N33" s="23"/>
    </row>
    <row r="34" spans="1:14" ht="83.1" customHeight="1" outlineLevel="1" x14ac:dyDescent="0.25">
      <c r="A34" s="18" t="s">
        <v>403</v>
      </c>
      <c r="B34" s="19" t="s">
        <v>404</v>
      </c>
      <c r="C34" s="19" t="s">
        <v>65</v>
      </c>
      <c r="D34" s="19" t="s">
        <v>64</v>
      </c>
      <c r="E34" s="20">
        <v>8310</v>
      </c>
      <c r="F34" s="341">
        <v>436831.71</v>
      </c>
      <c r="G34" s="341"/>
      <c r="H34" s="20">
        <v>2420</v>
      </c>
      <c r="I34" s="342" t="s">
        <v>52</v>
      </c>
      <c r="J34" s="342"/>
      <c r="K34" s="21" t="s">
        <v>53</v>
      </c>
      <c r="L34" s="275">
        <v>2740292.16</v>
      </c>
      <c r="M34" s="22"/>
      <c r="N34" s="23"/>
    </row>
    <row r="35" spans="1:14" ht="83.1" customHeight="1" outlineLevel="1" x14ac:dyDescent="0.25">
      <c r="A35" s="18" t="s">
        <v>405</v>
      </c>
      <c r="B35" s="19" t="s">
        <v>406</v>
      </c>
      <c r="C35" s="19" t="s">
        <v>65</v>
      </c>
      <c r="D35" s="19" t="s">
        <v>57</v>
      </c>
      <c r="E35" s="20">
        <v>8310</v>
      </c>
      <c r="F35" s="341">
        <v>19330.61</v>
      </c>
      <c r="G35" s="341"/>
      <c r="H35" s="20">
        <v>2420</v>
      </c>
      <c r="I35" s="342" t="s">
        <v>52</v>
      </c>
      <c r="J35" s="342"/>
      <c r="K35" s="21" t="s">
        <v>53</v>
      </c>
      <c r="L35" s="275">
        <v>2759622.77</v>
      </c>
      <c r="M35" s="22"/>
      <c r="N35" s="23"/>
    </row>
    <row r="36" spans="1:14" ht="83.1" customHeight="1" outlineLevel="1" x14ac:dyDescent="0.25">
      <c r="A36" s="18" t="s">
        <v>405</v>
      </c>
      <c r="B36" s="19" t="s">
        <v>406</v>
      </c>
      <c r="C36" s="19" t="s">
        <v>65</v>
      </c>
      <c r="D36" s="19" t="s">
        <v>58</v>
      </c>
      <c r="E36" s="20">
        <v>8310</v>
      </c>
      <c r="F36" s="341">
        <v>144305.26</v>
      </c>
      <c r="G36" s="341"/>
      <c r="H36" s="20">
        <v>2420</v>
      </c>
      <c r="I36" s="342" t="s">
        <v>52</v>
      </c>
      <c r="J36" s="342"/>
      <c r="K36" s="21" t="s">
        <v>53</v>
      </c>
      <c r="L36" s="275">
        <v>2903928.03</v>
      </c>
      <c r="M36" s="22"/>
      <c r="N36" s="23"/>
    </row>
    <row r="37" spans="1:14" ht="83.1" customHeight="1" outlineLevel="1" x14ac:dyDescent="0.25">
      <c r="A37" s="18" t="s">
        <v>405</v>
      </c>
      <c r="B37" s="19" t="s">
        <v>406</v>
      </c>
      <c r="C37" s="19" t="s">
        <v>65</v>
      </c>
      <c r="D37" s="19" t="s">
        <v>56</v>
      </c>
      <c r="E37" s="20">
        <v>8310</v>
      </c>
      <c r="F37" s="341">
        <v>75751.39</v>
      </c>
      <c r="G37" s="341"/>
      <c r="H37" s="20">
        <v>2420</v>
      </c>
      <c r="I37" s="342" t="s">
        <v>52</v>
      </c>
      <c r="J37" s="342"/>
      <c r="K37" s="21" t="s">
        <v>53</v>
      </c>
      <c r="L37" s="275">
        <v>2979679.42</v>
      </c>
      <c r="M37" s="22"/>
      <c r="N37" s="23"/>
    </row>
    <row r="38" spans="1:14" ht="83.1" customHeight="1" outlineLevel="1" x14ac:dyDescent="0.25">
      <c r="A38" s="18" t="s">
        <v>405</v>
      </c>
      <c r="B38" s="19" t="s">
        <v>406</v>
      </c>
      <c r="C38" s="19" t="s">
        <v>65</v>
      </c>
      <c r="D38" s="19" t="s">
        <v>61</v>
      </c>
      <c r="E38" s="20">
        <v>8310</v>
      </c>
      <c r="F38" s="341">
        <v>81070.53</v>
      </c>
      <c r="G38" s="341"/>
      <c r="H38" s="20">
        <v>2420</v>
      </c>
      <c r="I38" s="342" t="s">
        <v>52</v>
      </c>
      <c r="J38" s="342"/>
      <c r="K38" s="21" t="s">
        <v>53</v>
      </c>
      <c r="L38" s="275">
        <v>3060749.95</v>
      </c>
      <c r="M38" s="22"/>
      <c r="N38" s="23"/>
    </row>
    <row r="39" spans="1:14" ht="83.1" customHeight="1" outlineLevel="1" x14ac:dyDescent="0.25">
      <c r="A39" s="18" t="s">
        <v>405</v>
      </c>
      <c r="B39" s="19" t="s">
        <v>406</v>
      </c>
      <c r="C39" s="19" t="s">
        <v>65</v>
      </c>
      <c r="D39" s="19" t="s">
        <v>60</v>
      </c>
      <c r="E39" s="20">
        <v>8310</v>
      </c>
      <c r="F39" s="341">
        <v>32142.38</v>
      </c>
      <c r="G39" s="341"/>
      <c r="H39" s="20">
        <v>2420</v>
      </c>
      <c r="I39" s="342" t="s">
        <v>52</v>
      </c>
      <c r="J39" s="342"/>
      <c r="K39" s="21" t="s">
        <v>53</v>
      </c>
      <c r="L39" s="275">
        <v>3092892.33</v>
      </c>
      <c r="M39" s="22"/>
      <c r="N39" s="23"/>
    </row>
    <row r="40" spans="1:14" ht="83.1" customHeight="1" outlineLevel="1" x14ac:dyDescent="0.25">
      <c r="A40" s="18" t="s">
        <v>405</v>
      </c>
      <c r="B40" s="19" t="s">
        <v>406</v>
      </c>
      <c r="C40" s="19" t="s">
        <v>65</v>
      </c>
      <c r="D40" s="19" t="s">
        <v>59</v>
      </c>
      <c r="E40" s="20">
        <v>8310</v>
      </c>
      <c r="F40" s="341">
        <v>13663.89</v>
      </c>
      <c r="G40" s="341"/>
      <c r="H40" s="20">
        <v>2420</v>
      </c>
      <c r="I40" s="342" t="s">
        <v>52</v>
      </c>
      <c r="J40" s="342"/>
      <c r="K40" s="21" t="s">
        <v>53</v>
      </c>
      <c r="L40" s="275">
        <v>3106556.22</v>
      </c>
      <c r="M40" s="22"/>
      <c r="N40" s="23"/>
    </row>
    <row r="41" spans="1:14" ht="83.1" customHeight="1" outlineLevel="1" x14ac:dyDescent="0.25">
      <c r="A41" s="18" t="s">
        <v>405</v>
      </c>
      <c r="B41" s="19" t="s">
        <v>406</v>
      </c>
      <c r="C41" s="19" t="s">
        <v>65</v>
      </c>
      <c r="D41" s="19" t="s">
        <v>63</v>
      </c>
      <c r="E41" s="20">
        <v>8310</v>
      </c>
      <c r="F41" s="341">
        <v>1752.51</v>
      </c>
      <c r="G41" s="341"/>
      <c r="H41" s="20">
        <v>2420</v>
      </c>
      <c r="I41" s="342" t="s">
        <v>52</v>
      </c>
      <c r="J41" s="342"/>
      <c r="K41" s="21" t="s">
        <v>53</v>
      </c>
      <c r="L41" s="275">
        <v>3108308.73</v>
      </c>
      <c r="M41" s="22"/>
      <c r="N41" s="23"/>
    </row>
    <row r="42" spans="1:14" ht="83.1" customHeight="1" outlineLevel="1" x14ac:dyDescent="0.25">
      <c r="A42" s="18" t="s">
        <v>405</v>
      </c>
      <c r="B42" s="19" t="s">
        <v>406</v>
      </c>
      <c r="C42" s="19" t="s">
        <v>65</v>
      </c>
      <c r="D42" s="19" t="s">
        <v>62</v>
      </c>
      <c r="E42" s="20">
        <v>8310</v>
      </c>
      <c r="F42" s="341">
        <v>108582.44</v>
      </c>
      <c r="G42" s="341"/>
      <c r="H42" s="20">
        <v>2420</v>
      </c>
      <c r="I42" s="342" t="s">
        <v>52</v>
      </c>
      <c r="J42" s="342"/>
      <c r="K42" s="21" t="s">
        <v>53</v>
      </c>
      <c r="L42" s="275">
        <v>3216891.17</v>
      </c>
      <c r="M42" s="22"/>
      <c r="N42" s="23"/>
    </row>
    <row r="43" spans="1:14" ht="83.1" customHeight="1" outlineLevel="1" x14ac:dyDescent="0.25">
      <c r="A43" s="18" t="s">
        <v>405</v>
      </c>
      <c r="B43" s="19" t="s">
        <v>406</v>
      </c>
      <c r="C43" s="19" t="s">
        <v>65</v>
      </c>
      <c r="D43" s="19" t="s">
        <v>64</v>
      </c>
      <c r="E43" s="20">
        <v>8310</v>
      </c>
      <c r="F43" s="341">
        <v>436831.71</v>
      </c>
      <c r="G43" s="341"/>
      <c r="H43" s="20">
        <v>2420</v>
      </c>
      <c r="I43" s="342" t="s">
        <v>52</v>
      </c>
      <c r="J43" s="342"/>
      <c r="K43" s="21" t="s">
        <v>53</v>
      </c>
      <c r="L43" s="275">
        <v>3653722.88</v>
      </c>
      <c r="M43" s="22"/>
      <c r="N43" s="23"/>
    </row>
    <row r="44" spans="1:14" ht="83.1" customHeight="1" outlineLevel="1" x14ac:dyDescent="0.25">
      <c r="A44" s="18" t="s">
        <v>374</v>
      </c>
      <c r="B44" s="19" t="s">
        <v>407</v>
      </c>
      <c r="C44" s="19" t="s">
        <v>65</v>
      </c>
      <c r="D44" s="19" t="s">
        <v>57</v>
      </c>
      <c r="E44" s="20">
        <v>8310</v>
      </c>
      <c r="F44" s="341">
        <v>19330.61</v>
      </c>
      <c r="G44" s="341"/>
      <c r="H44" s="20">
        <v>2420</v>
      </c>
      <c r="I44" s="342" t="s">
        <v>52</v>
      </c>
      <c r="J44" s="342"/>
      <c r="K44" s="21" t="s">
        <v>53</v>
      </c>
      <c r="L44" s="275">
        <v>3673053.49</v>
      </c>
      <c r="M44" s="22"/>
      <c r="N44" s="23"/>
    </row>
    <row r="45" spans="1:14" ht="83.1" customHeight="1" outlineLevel="1" x14ac:dyDescent="0.25">
      <c r="A45" s="18" t="s">
        <v>374</v>
      </c>
      <c r="B45" s="19" t="s">
        <v>407</v>
      </c>
      <c r="C45" s="19" t="s">
        <v>65</v>
      </c>
      <c r="D45" s="19" t="s">
        <v>58</v>
      </c>
      <c r="E45" s="20">
        <v>8310</v>
      </c>
      <c r="F45" s="341">
        <v>144305.26</v>
      </c>
      <c r="G45" s="341"/>
      <c r="H45" s="20">
        <v>2420</v>
      </c>
      <c r="I45" s="342" t="s">
        <v>52</v>
      </c>
      <c r="J45" s="342"/>
      <c r="K45" s="21" t="s">
        <v>53</v>
      </c>
      <c r="L45" s="275">
        <v>3817358.75</v>
      </c>
      <c r="M45" s="22"/>
      <c r="N45" s="23"/>
    </row>
    <row r="46" spans="1:14" ht="83.1" customHeight="1" outlineLevel="1" x14ac:dyDescent="0.25">
      <c r="A46" s="18" t="s">
        <v>374</v>
      </c>
      <c r="B46" s="19" t="s">
        <v>407</v>
      </c>
      <c r="C46" s="19" t="s">
        <v>65</v>
      </c>
      <c r="D46" s="19" t="s">
        <v>56</v>
      </c>
      <c r="E46" s="20">
        <v>8310</v>
      </c>
      <c r="F46" s="341">
        <v>75751.39</v>
      </c>
      <c r="G46" s="341"/>
      <c r="H46" s="20">
        <v>2420</v>
      </c>
      <c r="I46" s="342" t="s">
        <v>52</v>
      </c>
      <c r="J46" s="342"/>
      <c r="K46" s="21" t="s">
        <v>53</v>
      </c>
      <c r="L46" s="275">
        <v>3893110.14</v>
      </c>
      <c r="M46" s="22"/>
      <c r="N46" s="23"/>
    </row>
    <row r="47" spans="1:14" ht="83.1" customHeight="1" outlineLevel="1" x14ac:dyDescent="0.25">
      <c r="A47" s="18" t="s">
        <v>374</v>
      </c>
      <c r="B47" s="19" t="s">
        <v>407</v>
      </c>
      <c r="C47" s="19" t="s">
        <v>65</v>
      </c>
      <c r="D47" s="19" t="s">
        <v>61</v>
      </c>
      <c r="E47" s="20">
        <v>8310</v>
      </c>
      <c r="F47" s="341">
        <v>81070.53</v>
      </c>
      <c r="G47" s="341"/>
      <c r="H47" s="20">
        <v>2420</v>
      </c>
      <c r="I47" s="342" t="s">
        <v>52</v>
      </c>
      <c r="J47" s="342"/>
      <c r="K47" s="21" t="s">
        <v>53</v>
      </c>
      <c r="L47" s="275">
        <v>3974180.67</v>
      </c>
      <c r="M47" s="22"/>
      <c r="N47" s="23"/>
    </row>
    <row r="48" spans="1:14" ht="83.1" customHeight="1" outlineLevel="1" x14ac:dyDescent="0.25">
      <c r="A48" s="18" t="s">
        <v>374</v>
      </c>
      <c r="B48" s="19" t="s">
        <v>407</v>
      </c>
      <c r="C48" s="19" t="s">
        <v>65</v>
      </c>
      <c r="D48" s="19" t="s">
        <v>60</v>
      </c>
      <c r="E48" s="20">
        <v>8310</v>
      </c>
      <c r="F48" s="341">
        <v>32142.38</v>
      </c>
      <c r="G48" s="341"/>
      <c r="H48" s="20">
        <v>2420</v>
      </c>
      <c r="I48" s="342" t="s">
        <v>52</v>
      </c>
      <c r="J48" s="342"/>
      <c r="K48" s="21" t="s">
        <v>53</v>
      </c>
      <c r="L48" s="275">
        <v>4006323.05</v>
      </c>
      <c r="M48" s="22"/>
      <c r="N48" s="23"/>
    </row>
    <row r="49" spans="1:14" ht="83.1" customHeight="1" outlineLevel="1" x14ac:dyDescent="0.25">
      <c r="A49" s="18" t="s">
        <v>374</v>
      </c>
      <c r="B49" s="19" t="s">
        <v>407</v>
      </c>
      <c r="C49" s="19" t="s">
        <v>65</v>
      </c>
      <c r="D49" s="19" t="s">
        <v>59</v>
      </c>
      <c r="E49" s="20">
        <v>8310</v>
      </c>
      <c r="F49" s="341">
        <v>13663.89</v>
      </c>
      <c r="G49" s="341"/>
      <c r="H49" s="20">
        <v>2420</v>
      </c>
      <c r="I49" s="342" t="s">
        <v>52</v>
      </c>
      <c r="J49" s="342"/>
      <c r="K49" s="21" t="s">
        <v>53</v>
      </c>
      <c r="L49" s="275">
        <v>4019986.94</v>
      </c>
      <c r="M49" s="22"/>
      <c r="N49" s="23"/>
    </row>
    <row r="50" spans="1:14" ht="83.1" customHeight="1" outlineLevel="1" x14ac:dyDescent="0.25">
      <c r="A50" s="18" t="s">
        <v>374</v>
      </c>
      <c r="B50" s="19" t="s">
        <v>407</v>
      </c>
      <c r="C50" s="19" t="s">
        <v>65</v>
      </c>
      <c r="D50" s="19" t="s">
        <v>63</v>
      </c>
      <c r="E50" s="20">
        <v>8310</v>
      </c>
      <c r="F50" s="341">
        <v>1752.51</v>
      </c>
      <c r="G50" s="341"/>
      <c r="H50" s="20">
        <v>2420</v>
      </c>
      <c r="I50" s="342" t="s">
        <v>52</v>
      </c>
      <c r="J50" s="342"/>
      <c r="K50" s="21" t="s">
        <v>53</v>
      </c>
      <c r="L50" s="275">
        <v>4021739.45</v>
      </c>
      <c r="M50" s="22"/>
      <c r="N50" s="23"/>
    </row>
    <row r="51" spans="1:14" ht="83.1" customHeight="1" outlineLevel="1" x14ac:dyDescent="0.25">
      <c r="A51" s="18" t="s">
        <v>374</v>
      </c>
      <c r="B51" s="19" t="s">
        <v>407</v>
      </c>
      <c r="C51" s="19" t="s">
        <v>65</v>
      </c>
      <c r="D51" s="19" t="s">
        <v>62</v>
      </c>
      <c r="E51" s="20">
        <v>8310</v>
      </c>
      <c r="F51" s="341">
        <v>108582.44</v>
      </c>
      <c r="G51" s="341"/>
      <c r="H51" s="20">
        <v>2420</v>
      </c>
      <c r="I51" s="342" t="s">
        <v>52</v>
      </c>
      <c r="J51" s="342"/>
      <c r="K51" s="21" t="s">
        <v>53</v>
      </c>
      <c r="L51" s="275">
        <v>4130321.89</v>
      </c>
      <c r="M51" s="22"/>
      <c r="N51" s="23"/>
    </row>
    <row r="52" spans="1:14" ht="83.1" customHeight="1" outlineLevel="1" x14ac:dyDescent="0.25">
      <c r="A52" s="18" t="s">
        <v>374</v>
      </c>
      <c r="B52" s="19" t="s">
        <v>407</v>
      </c>
      <c r="C52" s="19" t="s">
        <v>65</v>
      </c>
      <c r="D52" s="19" t="s">
        <v>64</v>
      </c>
      <c r="E52" s="20">
        <v>8310</v>
      </c>
      <c r="F52" s="341">
        <v>436831.71</v>
      </c>
      <c r="G52" s="341"/>
      <c r="H52" s="20">
        <v>2420</v>
      </c>
      <c r="I52" s="342" t="s">
        <v>52</v>
      </c>
      <c r="J52" s="342"/>
      <c r="K52" s="21" t="s">
        <v>53</v>
      </c>
      <c r="L52" s="275">
        <v>4567153.5999999996</v>
      </c>
      <c r="M52" s="22"/>
      <c r="N52" s="23"/>
    </row>
    <row r="53" spans="1:14" ht="83.1" customHeight="1" outlineLevel="1" x14ac:dyDescent="0.25">
      <c r="A53" s="18" t="s">
        <v>408</v>
      </c>
      <c r="B53" s="19" t="s">
        <v>409</v>
      </c>
      <c r="C53" s="19" t="s">
        <v>65</v>
      </c>
      <c r="D53" s="19" t="s">
        <v>57</v>
      </c>
      <c r="E53" s="20">
        <v>8310</v>
      </c>
      <c r="F53" s="341">
        <v>19330.61</v>
      </c>
      <c r="G53" s="341"/>
      <c r="H53" s="20">
        <v>2420</v>
      </c>
      <c r="I53" s="342" t="s">
        <v>52</v>
      </c>
      <c r="J53" s="342"/>
      <c r="K53" s="21" t="s">
        <v>53</v>
      </c>
      <c r="L53" s="275">
        <v>4586484.21</v>
      </c>
      <c r="M53" s="22"/>
      <c r="N53" s="23"/>
    </row>
    <row r="54" spans="1:14" ht="83.1" customHeight="1" outlineLevel="1" x14ac:dyDescent="0.25">
      <c r="A54" s="18" t="s">
        <v>408</v>
      </c>
      <c r="B54" s="19" t="s">
        <v>409</v>
      </c>
      <c r="C54" s="19" t="s">
        <v>65</v>
      </c>
      <c r="D54" s="19" t="s">
        <v>58</v>
      </c>
      <c r="E54" s="20">
        <v>8310</v>
      </c>
      <c r="F54" s="341">
        <v>144305.26</v>
      </c>
      <c r="G54" s="341"/>
      <c r="H54" s="20">
        <v>2420</v>
      </c>
      <c r="I54" s="342" t="s">
        <v>52</v>
      </c>
      <c r="J54" s="342"/>
      <c r="K54" s="21" t="s">
        <v>53</v>
      </c>
      <c r="L54" s="275">
        <v>4730789.47</v>
      </c>
      <c r="M54" s="22"/>
      <c r="N54" s="23"/>
    </row>
    <row r="55" spans="1:14" ht="83.1" customHeight="1" outlineLevel="1" x14ac:dyDescent="0.25">
      <c r="A55" s="18" t="s">
        <v>408</v>
      </c>
      <c r="B55" s="19" t="s">
        <v>409</v>
      </c>
      <c r="C55" s="19" t="s">
        <v>65</v>
      </c>
      <c r="D55" s="19" t="s">
        <v>56</v>
      </c>
      <c r="E55" s="20">
        <v>8310</v>
      </c>
      <c r="F55" s="341">
        <v>75751.39</v>
      </c>
      <c r="G55" s="341"/>
      <c r="H55" s="20">
        <v>2420</v>
      </c>
      <c r="I55" s="342" t="s">
        <v>52</v>
      </c>
      <c r="J55" s="342"/>
      <c r="K55" s="21" t="s">
        <v>53</v>
      </c>
      <c r="L55" s="275">
        <v>4806540.8600000003</v>
      </c>
      <c r="M55" s="22"/>
      <c r="N55" s="23"/>
    </row>
    <row r="56" spans="1:14" ht="83.1" customHeight="1" outlineLevel="1" x14ac:dyDescent="0.25">
      <c r="A56" s="18" t="s">
        <v>408</v>
      </c>
      <c r="B56" s="19" t="s">
        <v>409</v>
      </c>
      <c r="C56" s="19" t="s">
        <v>65</v>
      </c>
      <c r="D56" s="19" t="s">
        <v>61</v>
      </c>
      <c r="E56" s="20">
        <v>8310</v>
      </c>
      <c r="F56" s="341">
        <v>81070.53</v>
      </c>
      <c r="G56" s="341"/>
      <c r="H56" s="20">
        <v>2420</v>
      </c>
      <c r="I56" s="342" t="s">
        <v>52</v>
      </c>
      <c r="J56" s="342"/>
      <c r="K56" s="21" t="s">
        <v>53</v>
      </c>
      <c r="L56" s="275">
        <v>4887611.3899999997</v>
      </c>
      <c r="M56" s="22"/>
      <c r="N56" s="23"/>
    </row>
    <row r="57" spans="1:14" ht="83.1" customHeight="1" outlineLevel="1" x14ac:dyDescent="0.25">
      <c r="A57" s="18" t="s">
        <v>408</v>
      </c>
      <c r="B57" s="19" t="s">
        <v>409</v>
      </c>
      <c r="C57" s="19" t="s">
        <v>65</v>
      </c>
      <c r="D57" s="19" t="s">
        <v>60</v>
      </c>
      <c r="E57" s="20">
        <v>8310</v>
      </c>
      <c r="F57" s="341">
        <v>32142.38</v>
      </c>
      <c r="G57" s="341"/>
      <c r="H57" s="20">
        <v>2420</v>
      </c>
      <c r="I57" s="342" t="s">
        <v>52</v>
      </c>
      <c r="J57" s="342"/>
      <c r="K57" s="21" t="s">
        <v>53</v>
      </c>
      <c r="L57" s="275">
        <v>4919753.7699999996</v>
      </c>
      <c r="M57" s="22"/>
      <c r="N57" s="23"/>
    </row>
    <row r="58" spans="1:14" ht="83.1" customHeight="1" outlineLevel="1" x14ac:dyDescent="0.25">
      <c r="A58" s="18" t="s">
        <v>408</v>
      </c>
      <c r="B58" s="19" t="s">
        <v>409</v>
      </c>
      <c r="C58" s="19" t="s">
        <v>65</v>
      </c>
      <c r="D58" s="19" t="s">
        <v>59</v>
      </c>
      <c r="E58" s="20">
        <v>8310</v>
      </c>
      <c r="F58" s="341">
        <v>13663.89</v>
      </c>
      <c r="G58" s="341"/>
      <c r="H58" s="20">
        <v>2420</v>
      </c>
      <c r="I58" s="342" t="s">
        <v>52</v>
      </c>
      <c r="J58" s="342"/>
      <c r="K58" s="21" t="s">
        <v>53</v>
      </c>
      <c r="L58" s="275">
        <v>4933417.66</v>
      </c>
      <c r="M58" s="22"/>
      <c r="N58" s="23"/>
    </row>
    <row r="59" spans="1:14" ht="83.1" customHeight="1" outlineLevel="1" x14ac:dyDescent="0.25">
      <c r="A59" s="18" t="s">
        <v>408</v>
      </c>
      <c r="B59" s="19" t="s">
        <v>409</v>
      </c>
      <c r="C59" s="19" t="s">
        <v>65</v>
      </c>
      <c r="D59" s="19" t="s">
        <v>63</v>
      </c>
      <c r="E59" s="20">
        <v>8310</v>
      </c>
      <c r="F59" s="341">
        <v>1752.51</v>
      </c>
      <c r="G59" s="341"/>
      <c r="H59" s="20">
        <v>2420</v>
      </c>
      <c r="I59" s="342" t="s">
        <v>52</v>
      </c>
      <c r="J59" s="342"/>
      <c r="K59" s="21" t="s">
        <v>53</v>
      </c>
      <c r="L59" s="275">
        <v>4935170.17</v>
      </c>
      <c r="M59" s="22"/>
      <c r="N59" s="23"/>
    </row>
    <row r="60" spans="1:14" ht="83.1" customHeight="1" outlineLevel="1" x14ac:dyDescent="0.25">
      <c r="A60" s="18" t="s">
        <v>408</v>
      </c>
      <c r="B60" s="19" t="s">
        <v>409</v>
      </c>
      <c r="C60" s="19" t="s">
        <v>65</v>
      </c>
      <c r="D60" s="19" t="s">
        <v>62</v>
      </c>
      <c r="E60" s="20">
        <v>8310</v>
      </c>
      <c r="F60" s="341">
        <v>108582.44</v>
      </c>
      <c r="G60" s="341"/>
      <c r="H60" s="20">
        <v>2420</v>
      </c>
      <c r="I60" s="342" t="s">
        <v>52</v>
      </c>
      <c r="J60" s="342"/>
      <c r="K60" s="21" t="s">
        <v>53</v>
      </c>
      <c r="L60" s="275">
        <v>5043752.6100000003</v>
      </c>
      <c r="M60" s="22"/>
      <c r="N60" s="23"/>
    </row>
    <row r="61" spans="1:14" ht="83.1" customHeight="1" outlineLevel="1" x14ac:dyDescent="0.25">
      <c r="A61" s="18" t="s">
        <v>408</v>
      </c>
      <c r="B61" s="19" t="s">
        <v>409</v>
      </c>
      <c r="C61" s="19" t="s">
        <v>65</v>
      </c>
      <c r="D61" s="19" t="s">
        <v>64</v>
      </c>
      <c r="E61" s="20">
        <v>8310</v>
      </c>
      <c r="F61" s="341">
        <v>436831.71</v>
      </c>
      <c r="G61" s="341"/>
      <c r="H61" s="20">
        <v>2420</v>
      </c>
      <c r="I61" s="342" t="s">
        <v>52</v>
      </c>
      <c r="J61" s="342"/>
      <c r="K61" s="21" t="s">
        <v>53</v>
      </c>
      <c r="L61" s="275">
        <v>5480584.3200000003</v>
      </c>
      <c r="M61" s="22"/>
      <c r="N61" s="23"/>
    </row>
    <row r="62" spans="1:14" ht="83.1" customHeight="1" outlineLevel="1" x14ac:dyDescent="0.25">
      <c r="A62" s="18" t="s">
        <v>410</v>
      </c>
      <c r="B62" s="19" t="s">
        <v>411</v>
      </c>
      <c r="C62" s="19" t="s">
        <v>65</v>
      </c>
      <c r="D62" s="19" t="s">
        <v>57</v>
      </c>
      <c r="E62" s="20">
        <v>8310</v>
      </c>
      <c r="F62" s="341">
        <v>19330.61</v>
      </c>
      <c r="G62" s="341"/>
      <c r="H62" s="20">
        <v>2420</v>
      </c>
      <c r="I62" s="342" t="s">
        <v>52</v>
      </c>
      <c r="J62" s="342"/>
      <c r="K62" s="21" t="s">
        <v>53</v>
      </c>
      <c r="L62" s="275">
        <v>5499914.9299999997</v>
      </c>
      <c r="M62" s="22"/>
      <c r="N62" s="23"/>
    </row>
    <row r="63" spans="1:14" ht="83.1" customHeight="1" outlineLevel="1" x14ac:dyDescent="0.25">
      <c r="A63" s="18" t="s">
        <v>410</v>
      </c>
      <c r="B63" s="19" t="s">
        <v>411</v>
      </c>
      <c r="C63" s="19" t="s">
        <v>65</v>
      </c>
      <c r="D63" s="19" t="s">
        <v>58</v>
      </c>
      <c r="E63" s="20">
        <v>8310</v>
      </c>
      <c r="F63" s="341">
        <v>144305.26</v>
      </c>
      <c r="G63" s="341"/>
      <c r="H63" s="20">
        <v>2420</v>
      </c>
      <c r="I63" s="342" t="s">
        <v>52</v>
      </c>
      <c r="J63" s="342"/>
      <c r="K63" s="21" t="s">
        <v>53</v>
      </c>
      <c r="L63" s="275">
        <v>5644220.1900000004</v>
      </c>
      <c r="M63" s="22"/>
      <c r="N63" s="23"/>
    </row>
    <row r="64" spans="1:14" ht="83.1" customHeight="1" outlineLevel="1" x14ac:dyDescent="0.25">
      <c r="A64" s="18" t="s">
        <v>410</v>
      </c>
      <c r="B64" s="19" t="s">
        <v>411</v>
      </c>
      <c r="C64" s="19" t="s">
        <v>65</v>
      </c>
      <c r="D64" s="19" t="s">
        <v>56</v>
      </c>
      <c r="E64" s="20">
        <v>8310</v>
      </c>
      <c r="F64" s="341">
        <v>75751.39</v>
      </c>
      <c r="G64" s="341"/>
      <c r="H64" s="20">
        <v>2420</v>
      </c>
      <c r="I64" s="342" t="s">
        <v>52</v>
      </c>
      <c r="J64" s="342"/>
      <c r="K64" s="21" t="s">
        <v>53</v>
      </c>
      <c r="L64" s="275">
        <v>5719971.5800000001</v>
      </c>
      <c r="M64" s="22"/>
      <c r="N64" s="23"/>
    </row>
    <row r="65" spans="1:14" ht="83.1" customHeight="1" outlineLevel="1" x14ac:dyDescent="0.25">
      <c r="A65" s="18" t="s">
        <v>410</v>
      </c>
      <c r="B65" s="19" t="s">
        <v>411</v>
      </c>
      <c r="C65" s="19" t="s">
        <v>65</v>
      </c>
      <c r="D65" s="19" t="s">
        <v>61</v>
      </c>
      <c r="E65" s="20">
        <v>8310</v>
      </c>
      <c r="F65" s="341">
        <v>81070.53</v>
      </c>
      <c r="G65" s="341"/>
      <c r="H65" s="20">
        <v>2420</v>
      </c>
      <c r="I65" s="342" t="s">
        <v>52</v>
      </c>
      <c r="J65" s="342"/>
      <c r="K65" s="21" t="s">
        <v>53</v>
      </c>
      <c r="L65" s="275">
        <v>5801042.1100000003</v>
      </c>
      <c r="M65" s="22"/>
      <c r="N65" s="23"/>
    </row>
    <row r="66" spans="1:14" ht="83.1" customHeight="1" outlineLevel="1" x14ac:dyDescent="0.25">
      <c r="A66" s="18" t="s">
        <v>410</v>
      </c>
      <c r="B66" s="19" t="s">
        <v>411</v>
      </c>
      <c r="C66" s="19" t="s">
        <v>65</v>
      </c>
      <c r="D66" s="19" t="s">
        <v>60</v>
      </c>
      <c r="E66" s="20">
        <v>8310</v>
      </c>
      <c r="F66" s="341">
        <v>32142.38</v>
      </c>
      <c r="G66" s="341"/>
      <c r="H66" s="20">
        <v>2420</v>
      </c>
      <c r="I66" s="342" t="s">
        <v>52</v>
      </c>
      <c r="J66" s="342"/>
      <c r="K66" s="21" t="s">
        <v>53</v>
      </c>
      <c r="L66" s="275">
        <v>5833184.4900000002</v>
      </c>
      <c r="M66" s="22"/>
      <c r="N66" s="23"/>
    </row>
    <row r="67" spans="1:14" ht="83.1" customHeight="1" outlineLevel="1" x14ac:dyDescent="0.25">
      <c r="A67" s="18" t="s">
        <v>410</v>
      </c>
      <c r="B67" s="19" t="s">
        <v>411</v>
      </c>
      <c r="C67" s="19" t="s">
        <v>65</v>
      </c>
      <c r="D67" s="19" t="s">
        <v>59</v>
      </c>
      <c r="E67" s="20">
        <v>8310</v>
      </c>
      <c r="F67" s="341">
        <v>13663.89</v>
      </c>
      <c r="G67" s="341"/>
      <c r="H67" s="20">
        <v>2420</v>
      </c>
      <c r="I67" s="342" t="s">
        <v>52</v>
      </c>
      <c r="J67" s="342"/>
      <c r="K67" s="21" t="s">
        <v>53</v>
      </c>
      <c r="L67" s="275">
        <v>5846848.3799999999</v>
      </c>
      <c r="M67" s="22"/>
      <c r="N67" s="23"/>
    </row>
    <row r="68" spans="1:14" ht="83.1" customHeight="1" outlineLevel="1" x14ac:dyDescent="0.25">
      <c r="A68" s="18" t="s">
        <v>410</v>
      </c>
      <c r="B68" s="19" t="s">
        <v>411</v>
      </c>
      <c r="C68" s="19" t="s">
        <v>65</v>
      </c>
      <c r="D68" s="19" t="s">
        <v>63</v>
      </c>
      <c r="E68" s="20">
        <v>8310</v>
      </c>
      <c r="F68" s="341">
        <v>1752.51</v>
      </c>
      <c r="G68" s="341"/>
      <c r="H68" s="20">
        <v>2420</v>
      </c>
      <c r="I68" s="342" t="s">
        <v>52</v>
      </c>
      <c r="J68" s="342"/>
      <c r="K68" s="21" t="s">
        <v>53</v>
      </c>
      <c r="L68" s="275">
        <v>5848600.8899999997</v>
      </c>
      <c r="M68" s="22"/>
      <c r="N68" s="23"/>
    </row>
    <row r="69" spans="1:14" ht="83.1" customHeight="1" outlineLevel="1" x14ac:dyDescent="0.25">
      <c r="A69" s="18" t="s">
        <v>410</v>
      </c>
      <c r="B69" s="19" t="s">
        <v>411</v>
      </c>
      <c r="C69" s="19" t="s">
        <v>65</v>
      </c>
      <c r="D69" s="19" t="s">
        <v>62</v>
      </c>
      <c r="E69" s="20">
        <v>8310</v>
      </c>
      <c r="F69" s="341">
        <v>108582.44</v>
      </c>
      <c r="G69" s="341"/>
      <c r="H69" s="20">
        <v>2420</v>
      </c>
      <c r="I69" s="342" t="s">
        <v>52</v>
      </c>
      <c r="J69" s="342"/>
      <c r="K69" s="21" t="s">
        <v>53</v>
      </c>
      <c r="L69" s="275">
        <v>5957183.3300000001</v>
      </c>
      <c r="M69" s="22"/>
      <c r="N69" s="23"/>
    </row>
    <row r="70" spans="1:14" ht="83.1" customHeight="1" outlineLevel="1" x14ac:dyDescent="0.25">
      <c r="A70" s="18" t="s">
        <v>410</v>
      </c>
      <c r="B70" s="19" t="s">
        <v>411</v>
      </c>
      <c r="C70" s="19" t="s">
        <v>65</v>
      </c>
      <c r="D70" s="19" t="s">
        <v>64</v>
      </c>
      <c r="E70" s="20">
        <v>8310</v>
      </c>
      <c r="F70" s="341">
        <v>436831.71</v>
      </c>
      <c r="G70" s="341"/>
      <c r="H70" s="20">
        <v>2420</v>
      </c>
      <c r="I70" s="342" t="s">
        <v>52</v>
      </c>
      <c r="J70" s="342"/>
      <c r="K70" s="21" t="s">
        <v>53</v>
      </c>
      <c r="L70" s="275">
        <v>6394015.04</v>
      </c>
      <c r="M70" s="22"/>
      <c r="N70" s="23"/>
    </row>
    <row r="71" spans="1:14" ht="83.1" customHeight="1" outlineLevel="1" x14ac:dyDescent="0.25">
      <c r="A71" s="18" t="s">
        <v>412</v>
      </c>
      <c r="B71" s="19" t="s">
        <v>413</v>
      </c>
      <c r="C71" s="19" t="s">
        <v>65</v>
      </c>
      <c r="D71" s="19" t="s">
        <v>57</v>
      </c>
      <c r="E71" s="20">
        <v>8310</v>
      </c>
      <c r="F71" s="341">
        <v>18509.759999999998</v>
      </c>
      <c r="G71" s="341"/>
      <c r="H71" s="20">
        <v>2420</v>
      </c>
      <c r="I71" s="342" t="s">
        <v>52</v>
      </c>
      <c r="J71" s="342"/>
      <c r="K71" s="21" t="s">
        <v>53</v>
      </c>
      <c r="L71" s="275">
        <v>6412524.7999999998</v>
      </c>
      <c r="M71" s="22"/>
      <c r="N71" s="23"/>
    </row>
    <row r="72" spans="1:14" ht="83.1" customHeight="1" outlineLevel="1" x14ac:dyDescent="0.25">
      <c r="A72" s="18" t="s">
        <v>412</v>
      </c>
      <c r="B72" s="19" t="s">
        <v>413</v>
      </c>
      <c r="C72" s="19" t="s">
        <v>65</v>
      </c>
      <c r="D72" s="19" t="s">
        <v>58</v>
      </c>
      <c r="E72" s="20">
        <v>8310</v>
      </c>
      <c r="F72" s="341">
        <v>121379.06</v>
      </c>
      <c r="G72" s="341"/>
      <c r="H72" s="20">
        <v>2420</v>
      </c>
      <c r="I72" s="342" t="s">
        <v>52</v>
      </c>
      <c r="J72" s="342"/>
      <c r="K72" s="21" t="s">
        <v>53</v>
      </c>
      <c r="L72" s="275">
        <v>6533903.8600000003</v>
      </c>
      <c r="M72" s="22"/>
      <c r="N72" s="23"/>
    </row>
    <row r="73" spans="1:14" ht="83.1" customHeight="1" outlineLevel="1" x14ac:dyDescent="0.25">
      <c r="A73" s="18" t="s">
        <v>412</v>
      </c>
      <c r="B73" s="19" t="s">
        <v>413</v>
      </c>
      <c r="C73" s="19" t="s">
        <v>65</v>
      </c>
      <c r="D73" s="19" t="s">
        <v>56</v>
      </c>
      <c r="E73" s="20">
        <v>8310</v>
      </c>
      <c r="F73" s="341">
        <v>72534.7</v>
      </c>
      <c r="G73" s="341"/>
      <c r="H73" s="20">
        <v>2420</v>
      </c>
      <c r="I73" s="342" t="s">
        <v>52</v>
      </c>
      <c r="J73" s="342"/>
      <c r="K73" s="21" t="s">
        <v>53</v>
      </c>
      <c r="L73" s="275">
        <v>6606438.5599999996</v>
      </c>
      <c r="M73" s="22"/>
      <c r="N73" s="23"/>
    </row>
    <row r="74" spans="1:14" ht="83.1" customHeight="1" outlineLevel="1" x14ac:dyDescent="0.25">
      <c r="A74" s="18" t="s">
        <v>412</v>
      </c>
      <c r="B74" s="19" t="s">
        <v>413</v>
      </c>
      <c r="C74" s="19" t="s">
        <v>65</v>
      </c>
      <c r="D74" s="19" t="s">
        <v>61</v>
      </c>
      <c r="E74" s="20">
        <v>8310</v>
      </c>
      <c r="F74" s="341">
        <v>212271.35</v>
      </c>
      <c r="G74" s="341"/>
      <c r="H74" s="20">
        <v>2420</v>
      </c>
      <c r="I74" s="342" t="s">
        <v>52</v>
      </c>
      <c r="J74" s="342"/>
      <c r="K74" s="21" t="s">
        <v>53</v>
      </c>
      <c r="L74" s="275">
        <v>6818709.9100000001</v>
      </c>
      <c r="M74" s="22"/>
      <c r="N74" s="23"/>
    </row>
    <row r="75" spans="1:14" ht="83.1" customHeight="1" outlineLevel="1" x14ac:dyDescent="0.25">
      <c r="A75" s="18" t="s">
        <v>412</v>
      </c>
      <c r="B75" s="19" t="s">
        <v>413</v>
      </c>
      <c r="C75" s="19" t="s">
        <v>65</v>
      </c>
      <c r="D75" s="19" t="s">
        <v>60</v>
      </c>
      <c r="E75" s="20">
        <v>8310</v>
      </c>
      <c r="F75" s="341">
        <v>30331.09</v>
      </c>
      <c r="G75" s="341"/>
      <c r="H75" s="20">
        <v>2420</v>
      </c>
      <c r="I75" s="342" t="s">
        <v>52</v>
      </c>
      <c r="J75" s="342"/>
      <c r="K75" s="21" t="s">
        <v>53</v>
      </c>
      <c r="L75" s="275">
        <v>6849041</v>
      </c>
      <c r="M75" s="22"/>
      <c r="N75" s="23"/>
    </row>
    <row r="76" spans="1:14" ht="83.1" customHeight="1" outlineLevel="1" x14ac:dyDescent="0.25">
      <c r="A76" s="18" t="s">
        <v>412</v>
      </c>
      <c r="B76" s="19" t="s">
        <v>413</v>
      </c>
      <c r="C76" s="19" t="s">
        <v>65</v>
      </c>
      <c r="D76" s="19" t="s">
        <v>59</v>
      </c>
      <c r="E76" s="20">
        <v>8310</v>
      </c>
      <c r="F76" s="341">
        <v>13201.21</v>
      </c>
      <c r="G76" s="341"/>
      <c r="H76" s="20">
        <v>2420</v>
      </c>
      <c r="I76" s="342" t="s">
        <v>52</v>
      </c>
      <c r="J76" s="342"/>
      <c r="K76" s="21" t="s">
        <v>53</v>
      </c>
      <c r="L76" s="275">
        <v>6862242.21</v>
      </c>
      <c r="M76" s="22"/>
      <c r="N76" s="23"/>
    </row>
    <row r="77" spans="1:14" ht="83.1" customHeight="1" outlineLevel="1" x14ac:dyDescent="0.25">
      <c r="A77" s="18" t="s">
        <v>412</v>
      </c>
      <c r="B77" s="19" t="s">
        <v>413</v>
      </c>
      <c r="C77" s="19" t="s">
        <v>65</v>
      </c>
      <c r="D77" s="19" t="s">
        <v>63</v>
      </c>
      <c r="E77" s="20">
        <v>8310</v>
      </c>
      <c r="F77" s="341">
        <v>1389.52</v>
      </c>
      <c r="G77" s="341"/>
      <c r="H77" s="20">
        <v>2420</v>
      </c>
      <c r="I77" s="342" t="s">
        <v>52</v>
      </c>
      <c r="J77" s="342"/>
      <c r="K77" s="21" t="s">
        <v>53</v>
      </c>
      <c r="L77" s="275">
        <v>6863631.7300000004</v>
      </c>
      <c r="M77" s="22"/>
      <c r="N77" s="23"/>
    </row>
    <row r="78" spans="1:14" ht="83.1" customHeight="1" outlineLevel="1" x14ac:dyDescent="0.25">
      <c r="A78" s="18" t="s">
        <v>412</v>
      </c>
      <c r="B78" s="19" t="s">
        <v>413</v>
      </c>
      <c r="C78" s="19" t="s">
        <v>65</v>
      </c>
      <c r="D78" s="19" t="s">
        <v>62</v>
      </c>
      <c r="E78" s="20">
        <v>8310</v>
      </c>
      <c r="F78" s="341">
        <v>204345.86</v>
      </c>
      <c r="G78" s="341"/>
      <c r="H78" s="20">
        <v>2420</v>
      </c>
      <c r="I78" s="342" t="s">
        <v>52</v>
      </c>
      <c r="J78" s="342"/>
      <c r="K78" s="21" t="s">
        <v>53</v>
      </c>
      <c r="L78" s="275">
        <v>7067977.5899999999</v>
      </c>
      <c r="M78" s="22"/>
      <c r="N78" s="23"/>
    </row>
    <row r="79" spans="1:14" ht="83.1" customHeight="1" outlineLevel="1" x14ac:dyDescent="0.25">
      <c r="A79" s="18" t="s">
        <v>412</v>
      </c>
      <c r="B79" s="19" t="s">
        <v>413</v>
      </c>
      <c r="C79" s="19" t="s">
        <v>65</v>
      </c>
      <c r="D79" s="19" t="s">
        <v>64</v>
      </c>
      <c r="E79" s="20">
        <v>8310</v>
      </c>
      <c r="F79" s="341">
        <v>305068.75</v>
      </c>
      <c r="G79" s="341"/>
      <c r="H79" s="20">
        <v>2420</v>
      </c>
      <c r="I79" s="342" t="s">
        <v>52</v>
      </c>
      <c r="J79" s="342"/>
      <c r="K79" s="21" t="s">
        <v>53</v>
      </c>
      <c r="L79" s="275">
        <v>7373046.3399999999</v>
      </c>
      <c r="M79" s="22"/>
      <c r="N79" s="23"/>
    </row>
    <row r="80" spans="1:14" ht="83.1" customHeight="1" outlineLevel="1" x14ac:dyDescent="0.25">
      <c r="A80" s="18" t="s">
        <v>386</v>
      </c>
      <c r="B80" s="19" t="s">
        <v>414</v>
      </c>
      <c r="C80" s="19" t="s">
        <v>65</v>
      </c>
      <c r="D80" s="19" t="s">
        <v>57</v>
      </c>
      <c r="E80" s="20">
        <v>8310</v>
      </c>
      <c r="F80" s="341">
        <v>18509.759999999998</v>
      </c>
      <c r="G80" s="341"/>
      <c r="H80" s="20">
        <v>2420</v>
      </c>
      <c r="I80" s="342" t="s">
        <v>52</v>
      </c>
      <c r="J80" s="342"/>
      <c r="K80" s="21" t="s">
        <v>53</v>
      </c>
      <c r="L80" s="275">
        <v>7391556.0999999996</v>
      </c>
      <c r="M80" s="22"/>
      <c r="N80" s="23"/>
    </row>
    <row r="81" spans="1:14" ht="83.1" customHeight="1" outlineLevel="1" x14ac:dyDescent="0.25">
      <c r="A81" s="18" t="s">
        <v>386</v>
      </c>
      <c r="B81" s="19" t="s">
        <v>414</v>
      </c>
      <c r="C81" s="19" t="s">
        <v>65</v>
      </c>
      <c r="D81" s="19" t="s">
        <v>58</v>
      </c>
      <c r="E81" s="20">
        <v>8310</v>
      </c>
      <c r="F81" s="341">
        <v>121379.06</v>
      </c>
      <c r="G81" s="341"/>
      <c r="H81" s="20">
        <v>2420</v>
      </c>
      <c r="I81" s="342" t="s">
        <v>52</v>
      </c>
      <c r="J81" s="342"/>
      <c r="K81" s="21" t="s">
        <v>53</v>
      </c>
      <c r="L81" s="275">
        <v>7512935.1600000001</v>
      </c>
      <c r="M81" s="22"/>
      <c r="N81" s="23"/>
    </row>
    <row r="82" spans="1:14" ht="83.1" customHeight="1" outlineLevel="1" x14ac:dyDescent="0.25">
      <c r="A82" s="18" t="s">
        <v>386</v>
      </c>
      <c r="B82" s="19" t="s">
        <v>414</v>
      </c>
      <c r="C82" s="19" t="s">
        <v>65</v>
      </c>
      <c r="D82" s="19" t="s">
        <v>56</v>
      </c>
      <c r="E82" s="20">
        <v>8310</v>
      </c>
      <c r="F82" s="341">
        <v>72534.7</v>
      </c>
      <c r="G82" s="341"/>
      <c r="H82" s="20">
        <v>2420</v>
      </c>
      <c r="I82" s="342" t="s">
        <v>52</v>
      </c>
      <c r="J82" s="342"/>
      <c r="K82" s="21" t="s">
        <v>53</v>
      </c>
      <c r="L82" s="275">
        <v>7585469.8600000003</v>
      </c>
      <c r="M82" s="22"/>
      <c r="N82" s="23"/>
    </row>
    <row r="83" spans="1:14" ht="83.1" customHeight="1" outlineLevel="1" x14ac:dyDescent="0.25">
      <c r="A83" s="18" t="s">
        <v>386</v>
      </c>
      <c r="B83" s="19" t="s">
        <v>414</v>
      </c>
      <c r="C83" s="19" t="s">
        <v>65</v>
      </c>
      <c r="D83" s="19" t="s">
        <v>61</v>
      </c>
      <c r="E83" s="20">
        <v>8310</v>
      </c>
      <c r="F83" s="341">
        <v>212271.35</v>
      </c>
      <c r="G83" s="341"/>
      <c r="H83" s="20">
        <v>2420</v>
      </c>
      <c r="I83" s="342" t="s">
        <v>52</v>
      </c>
      <c r="J83" s="342"/>
      <c r="K83" s="21" t="s">
        <v>53</v>
      </c>
      <c r="L83" s="275">
        <v>7797741.21</v>
      </c>
      <c r="M83" s="22"/>
      <c r="N83" s="23"/>
    </row>
    <row r="84" spans="1:14" ht="83.1" customHeight="1" outlineLevel="1" x14ac:dyDescent="0.25">
      <c r="A84" s="18" t="s">
        <v>386</v>
      </c>
      <c r="B84" s="19" t="s">
        <v>414</v>
      </c>
      <c r="C84" s="19" t="s">
        <v>65</v>
      </c>
      <c r="D84" s="19" t="s">
        <v>60</v>
      </c>
      <c r="E84" s="20">
        <v>8310</v>
      </c>
      <c r="F84" s="341">
        <v>30331.09</v>
      </c>
      <c r="G84" s="341"/>
      <c r="H84" s="20">
        <v>2420</v>
      </c>
      <c r="I84" s="342" t="s">
        <v>52</v>
      </c>
      <c r="J84" s="342"/>
      <c r="K84" s="21" t="s">
        <v>53</v>
      </c>
      <c r="L84" s="275">
        <v>7828072.2999999998</v>
      </c>
      <c r="M84" s="22"/>
      <c r="N84" s="23"/>
    </row>
    <row r="85" spans="1:14" ht="83.1" customHeight="1" outlineLevel="1" x14ac:dyDescent="0.25">
      <c r="A85" s="18" t="s">
        <v>386</v>
      </c>
      <c r="B85" s="19" t="s">
        <v>414</v>
      </c>
      <c r="C85" s="19" t="s">
        <v>65</v>
      </c>
      <c r="D85" s="19" t="s">
        <v>59</v>
      </c>
      <c r="E85" s="20">
        <v>8310</v>
      </c>
      <c r="F85" s="341">
        <v>13201.21</v>
      </c>
      <c r="G85" s="341"/>
      <c r="H85" s="20">
        <v>2420</v>
      </c>
      <c r="I85" s="342" t="s">
        <v>52</v>
      </c>
      <c r="J85" s="342"/>
      <c r="K85" s="21" t="s">
        <v>53</v>
      </c>
      <c r="L85" s="275">
        <v>7841273.5099999998</v>
      </c>
      <c r="M85" s="22"/>
      <c r="N85" s="23"/>
    </row>
    <row r="86" spans="1:14" ht="83.1" customHeight="1" outlineLevel="1" x14ac:dyDescent="0.25">
      <c r="A86" s="18" t="s">
        <v>386</v>
      </c>
      <c r="B86" s="19" t="s">
        <v>414</v>
      </c>
      <c r="C86" s="19" t="s">
        <v>65</v>
      </c>
      <c r="D86" s="19" t="s">
        <v>63</v>
      </c>
      <c r="E86" s="20">
        <v>8310</v>
      </c>
      <c r="F86" s="341">
        <v>1389.52</v>
      </c>
      <c r="G86" s="341"/>
      <c r="H86" s="20">
        <v>2420</v>
      </c>
      <c r="I86" s="342" t="s">
        <v>52</v>
      </c>
      <c r="J86" s="342"/>
      <c r="K86" s="21" t="s">
        <v>53</v>
      </c>
      <c r="L86" s="275">
        <v>7842663.0300000003</v>
      </c>
      <c r="M86" s="22"/>
      <c r="N86" s="23"/>
    </row>
    <row r="87" spans="1:14" ht="83.1" customHeight="1" outlineLevel="1" x14ac:dyDescent="0.25">
      <c r="A87" s="18" t="s">
        <v>386</v>
      </c>
      <c r="B87" s="19" t="s">
        <v>414</v>
      </c>
      <c r="C87" s="19" t="s">
        <v>65</v>
      </c>
      <c r="D87" s="19" t="s">
        <v>62</v>
      </c>
      <c r="E87" s="20">
        <v>8310</v>
      </c>
      <c r="F87" s="341">
        <v>204345.86</v>
      </c>
      <c r="G87" s="341"/>
      <c r="H87" s="20">
        <v>2420</v>
      </c>
      <c r="I87" s="342" t="s">
        <v>52</v>
      </c>
      <c r="J87" s="342"/>
      <c r="K87" s="21" t="s">
        <v>53</v>
      </c>
      <c r="L87" s="275">
        <v>8047008.8899999997</v>
      </c>
      <c r="M87" s="22"/>
      <c r="N87" s="23"/>
    </row>
    <row r="88" spans="1:14" ht="83.1" customHeight="1" outlineLevel="1" x14ac:dyDescent="0.25">
      <c r="A88" s="18" t="s">
        <v>386</v>
      </c>
      <c r="B88" s="19" t="s">
        <v>414</v>
      </c>
      <c r="C88" s="19" t="s">
        <v>65</v>
      </c>
      <c r="D88" s="19" t="s">
        <v>64</v>
      </c>
      <c r="E88" s="20">
        <v>8310</v>
      </c>
      <c r="F88" s="341">
        <v>305068.75</v>
      </c>
      <c r="G88" s="341"/>
      <c r="H88" s="20">
        <v>2420</v>
      </c>
      <c r="I88" s="342" t="s">
        <v>52</v>
      </c>
      <c r="J88" s="342"/>
      <c r="K88" s="21" t="s">
        <v>53</v>
      </c>
      <c r="L88" s="275">
        <v>8352077.6399999997</v>
      </c>
      <c r="M88" s="22"/>
      <c r="N88" s="23"/>
    </row>
    <row r="89" spans="1:14" ht="83.1" customHeight="1" outlineLevel="1" x14ac:dyDescent="0.25">
      <c r="A89" s="18" t="s">
        <v>388</v>
      </c>
      <c r="B89" s="19" t="s">
        <v>415</v>
      </c>
      <c r="C89" s="19" t="s">
        <v>65</v>
      </c>
      <c r="D89" s="19" t="s">
        <v>58</v>
      </c>
      <c r="E89" s="20">
        <v>8310</v>
      </c>
      <c r="F89" s="341">
        <v>121379.06</v>
      </c>
      <c r="G89" s="341"/>
      <c r="H89" s="20">
        <v>2420</v>
      </c>
      <c r="I89" s="342" t="s">
        <v>52</v>
      </c>
      <c r="J89" s="342"/>
      <c r="K89" s="21" t="s">
        <v>53</v>
      </c>
      <c r="L89" s="275">
        <v>8473456.6999999993</v>
      </c>
      <c r="M89" s="22"/>
      <c r="N89" s="23"/>
    </row>
    <row r="90" spans="1:14" ht="83.1" customHeight="1" outlineLevel="1" x14ac:dyDescent="0.25">
      <c r="A90" s="18" t="s">
        <v>388</v>
      </c>
      <c r="B90" s="19" t="s">
        <v>415</v>
      </c>
      <c r="C90" s="19" t="s">
        <v>65</v>
      </c>
      <c r="D90" s="19" t="s">
        <v>57</v>
      </c>
      <c r="E90" s="20">
        <v>8310</v>
      </c>
      <c r="F90" s="341">
        <v>18509.759999999998</v>
      </c>
      <c r="G90" s="341"/>
      <c r="H90" s="20">
        <v>2420</v>
      </c>
      <c r="I90" s="342" t="s">
        <v>52</v>
      </c>
      <c r="J90" s="342"/>
      <c r="K90" s="21" t="s">
        <v>53</v>
      </c>
      <c r="L90" s="275">
        <v>8491966.4600000009</v>
      </c>
      <c r="M90" s="22"/>
      <c r="N90" s="23"/>
    </row>
    <row r="91" spans="1:14" ht="83.1" customHeight="1" outlineLevel="1" x14ac:dyDescent="0.25">
      <c r="A91" s="18" t="s">
        <v>388</v>
      </c>
      <c r="B91" s="19" t="s">
        <v>415</v>
      </c>
      <c r="C91" s="19" t="s">
        <v>65</v>
      </c>
      <c r="D91" s="19" t="s">
        <v>56</v>
      </c>
      <c r="E91" s="20">
        <v>8310</v>
      </c>
      <c r="F91" s="341">
        <v>72534.7</v>
      </c>
      <c r="G91" s="341"/>
      <c r="H91" s="20">
        <v>2420</v>
      </c>
      <c r="I91" s="342" t="s">
        <v>52</v>
      </c>
      <c r="J91" s="342"/>
      <c r="K91" s="21" t="s">
        <v>53</v>
      </c>
      <c r="L91" s="275">
        <v>8564501.1600000001</v>
      </c>
      <c r="M91" s="22"/>
      <c r="N91" s="23"/>
    </row>
    <row r="92" spans="1:14" ht="83.1" customHeight="1" outlineLevel="1" x14ac:dyDescent="0.25">
      <c r="A92" s="18" t="s">
        <v>388</v>
      </c>
      <c r="B92" s="19" t="s">
        <v>415</v>
      </c>
      <c r="C92" s="19" t="s">
        <v>65</v>
      </c>
      <c r="D92" s="19" t="s">
        <v>59</v>
      </c>
      <c r="E92" s="20">
        <v>8310</v>
      </c>
      <c r="F92" s="341">
        <v>13201.21</v>
      </c>
      <c r="G92" s="341"/>
      <c r="H92" s="20">
        <v>2420</v>
      </c>
      <c r="I92" s="342" t="s">
        <v>52</v>
      </c>
      <c r="J92" s="342"/>
      <c r="K92" s="21" t="s">
        <v>53</v>
      </c>
      <c r="L92" s="275">
        <v>8577702.3699999992</v>
      </c>
      <c r="M92" s="22"/>
      <c r="N92" s="23"/>
    </row>
    <row r="93" spans="1:14" ht="83.1" customHeight="1" outlineLevel="1" x14ac:dyDescent="0.25">
      <c r="A93" s="18" t="s">
        <v>388</v>
      </c>
      <c r="B93" s="19" t="s">
        <v>415</v>
      </c>
      <c r="C93" s="19" t="s">
        <v>65</v>
      </c>
      <c r="D93" s="19" t="s">
        <v>60</v>
      </c>
      <c r="E93" s="20">
        <v>8310</v>
      </c>
      <c r="F93" s="341">
        <v>30331.09</v>
      </c>
      <c r="G93" s="341"/>
      <c r="H93" s="20">
        <v>2420</v>
      </c>
      <c r="I93" s="342" t="s">
        <v>52</v>
      </c>
      <c r="J93" s="342"/>
      <c r="K93" s="21" t="s">
        <v>53</v>
      </c>
      <c r="L93" s="275">
        <v>8608033.4600000009</v>
      </c>
      <c r="M93" s="22"/>
      <c r="N93" s="23"/>
    </row>
    <row r="94" spans="1:14" ht="83.1" customHeight="1" outlineLevel="1" x14ac:dyDescent="0.25">
      <c r="A94" s="18" t="s">
        <v>388</v>
      </c>
      <c r="B94" s="19" t="s">
        <v>415</v>
      </c>
      <c r="C94" s="19" t="s">
        <v>65</v>
      </c>
      <c r="D94" s="19" t="s">
        <v>61</v>
      </c>
      <c r="E94" s="20">
        <v>8310</v>
      </c>
      <c r="F94" s="341">
        <v>212271.35</v>
      </c>
      <c r="G94" s="341"/>
      <c r="H94" s="20">
        <v>2420</v>
      </c>
      <c r="I94" s="342" t="s">
        <v>52</v>
      </c>
      <c r="J94" s="342"/>
      <c r="K94" s="21" t="s">
        <v>53</v>
      </c>
      <c r="L94" s="275">
        <v>8820304.8100000005</v>
      </c>
      <c r="M94" s="22"/>
      <c r="N94" s="23"/>
    </row>
    <row r="95" spans="1:14" ht="83.1" customHeight="1" outlineLevel="1" x14ac:dyDescent="0.25">
      <c r="A95" s="18" t="s">
        <v>388</v>
      </c>
      <c r="B95" s="19" t="s">
        <v>415</v>
      </c>
      <c r="C95" s="19" t="s">
        <v>65</v>
      </c>
      <c r="D95" s="19" t="s">
        <v>62</v>
      </c>
      <c r="E95" s="20">
        <v>8310</v>
      </c>
      <c r="F95" s="341">
        <v>204345.86</v>
      </c>
      <c r="G95" s="341"/>
      <c r="H95" s="20">
        <v>2420</v>
      </c>
      <c r="I95" s="342" t="s">
        <v>52</v>
      </c>
      <c r="J95" s="342"/>
      <c r="K95" s="21" t="s">
        <v>53</v>
      </c>
      <c r="L95" s="275">
        <v>9024650.6699999999</v>
      </c>
      <c r="M95" s="22"/>
      <c r="N95" s="23"/>
    </row>
    <row r="96" spans="1:14" ht="83.1" customHeight="1" outlineLevel="1" x14ac:dyDescent="0.25">
      <c r="A96" s="18" t="s">
        <v>388</v>
      </c>
      <c r="B96" s="19" t="s">
        <v>415</v>
      </c>
      <c r="C96" s="19" t="s">
        <v>65</v>
      </c>
      <c r="D96" s="19" t="s">
        <v>63</v>
      </c>
      <c r="E96" s="20">
        <v>8310</v>
      </c>
      <c r="F96" s="341">
        <v>1389.52</v>
      </c>
      <c r="G96" s="341"/>
      <c r="H96" s="20">
        <v>2420</v>
      </c>
      <c r="I96" s="342" t="s">
        <v>52</v>
      </c>
      <c r="J96" s="342"/>
      <c r="K96" s="21" t="s">
        <v>53</v>
      </c>
      <c r="L96" s="275">
        <v>9026040.1899999995</v>
      </c>
      <c r="M96" s="22"/>
      <c r="N96" s="23"/>
    </row>
    <row r="97" spans="1:14" ht="83.1" customHeight="1" outlineLevel="1" x14ac:dyDescent="0.25">
      <c r="A97" s="18" t="s">
        <v>388</v>
      </c>
      <c r="B97" s="19" t="s">
        <v>415</v>
      </c>
      <c r="C97" s="19" t="s">
        <v>65</v>
      </c>
      <c r="D97" s="19" t="s">
        <v>64</v>
      </c>
      <c r="E97" s="20">
        <v>8310</v>
      </c>
      <c r="F97" s="341">
        <v>305068.75</v>
      </c>
      <c r="G97" s="341"/>
      <c r="H97" s="20">
        <v>2420</v>
      </c>
      <c r="I97" s="342" t="s">
        <v>52</v>
      </c>
      <c r="J97" s="342"/>
      <c r="K97" s="21" t="s">
        <v>53</v>
      </c>
      <c r="L97" s="275">
        <v>9331108.9399999995</v>
      </c>
      <c r="M97" s="22"/>
      <c r="N97" s="23"/>
    </row>
    <row r="98" spans="1:14" ht="83.1" customHeight="1" outlineLevel="1" x14ac:dyDescent="0.25">
      <c r="A98" s="18" t="s">
        <v>416</v>
      </c>
      <c r="B98" s="19" t="s">
        <v>417</v>
      </c>
      <c r="C98" s="19" t="s">
        <v>65</v>
      </c>
      <c r="D98" s="19" t="s">
        <v>58</v>
      </c>
      <c r="E98" s="20">
        <v>8310</v>
      </c>
      <c r="F98" s="341">
        <v>121379.06</v>
      </c>
      <c r="G98" s="341"/>
      <c r="H98" s="20">
        <v>2420</v>
      </c>
      <c r="I98" s="342" t="s">
        <v>52</v>
      </c>
      <c r="J98" s="342"/>
      <c r="K98" s="21" t="s">
        <v>53</v>
      </c>
      <c r="L98" s="275">
        <v>9452488</v>
      </c>
      <c r="M98" s="22"/>
      <c r="N98" s="23"/>
    </row>
    <row r="99" spans="1:14" ht="83.1" customHeight="1" outlineLevel="1" x14ac:dyDescent="0.25">
      <c r="A99" s="18" t="s">
        <v>416</v>
      </c>
      <c r="B99" s="19" t="s">
        <v>417</v>
      </c>
      <c r="C99" s="19" t="s">
        <v>65</v>
      </c>
      <c r="D99" s="19" t="s">
        <v>57</v>
      </c>
      <c r="E99" s="20">
        <v>8310</v>
      </c>
      <c r="F99" s="341">
        <v>18509.759999999998</v>
      </c>
      <c r="G99" s="341"/>
      <c r="H99" s="20">
        <v>2420</v>
      </c>
      <c r="I99" s="342" t="s">
        <v>52</v>
      </c>
      <c r="J99" s="342"/>
      <c r="K99" s="21" t="s">
        <v>53</v>
      </c>
      <c r="L99" s="275">
        <v>9470997.7599999998</v>
      </c>
      <c r="M99" s="22"/>
      <c r="N99" s="23"/>
    </row>
    <row r="100" spans="1:14" ht="83.1" customHeight="1" outlineLevel="1" x14ac:dyDescent="0.25">
      <c r="A100" s="18" t="s">
        <v>416</v>
      </c>
      <c r="B100" s="19" t="s">
        <v>417</v>
      </c>
      <c r="C100" s="19" t="s">
        <v>65</v>
      </c>
      <c r="D100" s="19" t="s">
        <v>56</v>
      </c>
      <c r="E100" s="20">
        <v>8310</v>
      </c>
      <c r="F100" s="341">
        <v>72534.7</v>
      </c>
      <c r="G100" s="341"/>
      <c r="H100" s="20">
        <v>2420</v>
      </c>
      <c r="I100" s="342" t="s">
        <v>52</v>
      </c>
      <c r="J100" s="342"/>
      <c r="K100" s="21" t="s">
        <v>53</v>
      </c>
      <c r="L100" s="275">
        <v>9543532.4600000009</v>
      </c>
      <c r="M100" s="22"/>
      <c r="N100" s="23"/>
    </row>
    <row r="101" spans="1:14" ht="83.1" customHeight="1" outlineLevel="1" x14ac:dyDescent="0.25">
      <c r="A101" s="18" t="s">
        <v>416</v>
      </c>
      <c r="B101" s="19" t="s">
        <v>417</v>
      </c>
      <c r="C101" s="19" t="s">
        <v>65</v>
      </c>
      <c r="D101" s="19" t="s">
        <v>59</v>
      </c>
      <c r="E101" s="20">
        <v>8310</v>
      </c>
      <c r="F101" s="341">
        <v>13201.21</v>
      </c>
      <c r="G101" s="341"/>
      <c r="H101" s="20">
        <v>2420</v>
      </c>
      <c r="I101" s="342" t="s">
        <v>52</v>
      </c>
      <c r="J101" s="342"/>
      <c r="K101" s="21" t="s">
        <v>53</v>
      </c>
      <c r="L101" s="275">
        <v>9556733.6699999999</v>
      </c>
      <c r="M101" s="22"/>
      <c r="N101" s="23"/>
    </row>
    <row r="102" spans="1:14" ht="83.1" customHeight="1" outlineLevel="1" x14ac:dyDescent="0.25">
      <c r="A102" s="18" t="s">
        <v>416</v>
      </c>
      <c r="B102" s="19" t="s">
        <v>417</v>
      </c>
      <c r="C102" s="19" t="s">
        <v>65</v>
      </c>
      <c r="D102" s="19" t="s">
        <v>60</v>
      </c>
      <c r="E102" s="20">
        <v>8310</v>
      </c>
      <c r="F102" s="341">
        <v>30331.09</v>
      </c>
      <c r="G102" s="341"/>
      <c r="H102" s="20">
        <v>2420</v>
      </c>
      <c r="I102" s="342" t="s">
        <v>52</v>
      </c>
      <c r="J102" s="342"/>
      <c r="K102" s="21" t="s">
        <v>53</v>
      </c>
      <c r="L102" s="275">
        <v>9587064.7599999998</v>
      </c>
      <c r="M102" s="22"/>
      <c r="N102" s="23"/>
    </row>
    <row r="103" spans="1:14" ht="83.1" customHeight="1" outlineLevel="1" x14ac:dyDescent="0.25">
      <c r="A103" s="18" t="s">
        <v>416</v>
      </c>
      <c r="B103" s="19" t="s">
        <v>417</v>
      </c>
      <c r="C103" s="19" t="s">
        <v>65</v>
      </c>
      <c r="D103" s="19" t="s">
        <v>61</v>
      </c>
      <c r="E103" s="20">
        <v>8310</v>
      </c>
      <c r="F103" s="341">
        <v>212271.35</v>
      </c>
      <c r="G103" s="341"/>
      <c r="H103" s="20">
        <v>2420</v>
      </c>
      <c r="I103" s="342" t="s">
        <v>52</v>
      </c>
      <c r="J103" s="342"/>
      <c r="K103" s="21" t="s">
        <v>53</v>
      </c>
      <c r="L103" s="275">
        <v>9799336.1099999994</v>
      </c>
      <c r="M103" s="22"/>
      <c r="N103" s="23"/>
    </row>
    <row r="104" spans="1:14" ht="83.1" customHeight="1" outlineLevel="1" x14ac:dyDescent="0.25">
      <c r="A104" s="18" t="s">
        <v>416</v>
      </c>
      <c r="B104" s="19" t="s">
        <v>417</v>
      </c>
      <c r="C104" s="19" t="s">
        <v>65</v>
      </c>
      <c r="D104" s="19" t="s">
        <v>62</v>
      </c>
      <c r="E104" s="20">
        <v>8310</v>
      </c>
      <c r="F104" s="341">
        <v>204345.86</v>
      </c>
      <c r="G104" s="341"/>
      <c r="H104" s="20">
        <v>2420</v>
      </c>
      <c r="I104" s="342" t="s">
        <v>52</v>
      </c>
      <c r="J104" s="342"/>
      <c r="K104" s="21" t="s">
        <v>53</v>
      </c>
      <c r="L104" s="275">
        <v>10003681.970000001</v>
      </c>
      <c r="M104" s="22"/>
      <c r="N104" s="23"/>
    </row>
    <row r="105" spans="1:14" ht="83.1" customHeight="1" outlineLevel="1" x14ac:dyDescent="0.25">
      <c r="A105" s="18" t="s">
        <v>416</v>
      </c>
      <c r="B105" s="19" t="s">
        <v>417</v>
      </c>
      <c r="C105" s="19" t="s">
        <v>65</v>
      </c>
      <c r="D105" s="19" t="s">
        <v>63</v>
      </c>
      <c r="E105" s="20">
        <v>8310</v>
      </c>
      <c r="F105" s="341">
        <v>1389.52</v>
      </c>
      <c r="G105" s="341"/>
      <c r="H105" s="20">
        <v>2420</v>
      </c>
      <c r="I105" s="342" t="s">
        <v>52</v>
      </c>
      <c r="J105" s="342"/>
      <c r="K105" s="21" t="s">
        <v>53</v>
      </c>
      <c r="L105" s="275">
        <v>10005071.49</v>
      </c>
      <c r="M105" s="22"/>
      <c r="N105" s="23"/>
    </row>
    <row r="106" spans="1:14" ht="83.1" customHeight="1" outlineLevel="1" x14ac:dyDescent="0.25">
      <c r="A106" s="18" t="s">
        <v>416</v>
      </c>
      <c r="B106" s="19" t="s">
        <v>417</v>
      </c>
      <c r="C106" s="19" t="s">
        <v>65</v>
      </c>
      <c r="D106" s="19" t="s">
        <v>64</v>
      </c>
      <c r="E106" s="20">
        <v>8310</v>
      </c>
      <c r="F106" s="341">
        <v>305068.75</v>
      </c>
      <c r="G106" s="341"/>
      <c r="H106" s="20">
        <v>2420</v>
      </c>
      <c r="I106" s="342" t="s">
        <v>52</v>
      </c>
      <c r="J106" s="342"/>
      <c r="K106" s="21" t="s">
        <v>53</v>
      </c>
      <c r="L106" s="275">
        <v>10310140.24</v>
      </c>
      <c r="M106" s="22"/>
      <c r="N106" s="23"/>
    </row>
    <row r="107" spans="1:14" ht="83.1" customHeight="1" outlineLevel="1" x14ac:dyDescent="0.25">
      <c r="A107" s="18" t="s">
        <v>418</v>
      </c>
      <c r="B107" s="19" t="s">
        <v>419</v>
      </c>
      <c r="C107" s="19" t="s">
        <v>65</v>
      </c>
      <c r="D107" s="19" t="s">
        <v>58</v>
      </c>
      <c r="E107" s="20">
        <v>8310</v>
      </c>
      <c r="F107" s="341">
        <v>121379.06</v>
      </c>
      <c r="G107" s="341"/>
      <c r="H107" s="20">
        <v>2420</v>
      </c>
      <c r="I107" s="342" t="s">
        <v>52</v>
      </c>
      <c r="J107" s="342"/>
      <c r="K107" s="21" t="s">
        <v>53</v>
      </c>
      <c r="L107" s="275">
        <v>10431519.300000001</v>
      </c>
      <c r="M107" s="22"/>
      <c r="N107" s="23"/>
    </row>
    <row r="108" spans="1:14" ht="83.1" customHeight="1" outlineLevel="1" x14ac:dyDescent="0.25">
      <c r="A108" s="18" t="s">
        <v>418</v>
      </c>
      <c r="B108" s="19" t="s">
        <v>419</v>
      </c>
      <c r="C108" s="19" t="s">
        <v>65</v>
      </c>
      <c r="D108" s="19" t="s">
        <v>57</v>
      </c>
      <c r="E108" s="20">
        <v>8310</v>
      </c>
      <c r="F108" s="341">
        <v>18509.759999999998</v>
      </c>
      <c r="G108" s="341"/>
      <c r="H108" s="20">
        <v>2420</v>
      </c>
      <c r="I108" s="342" t="s">
        <v>52</v>
      </c>
      <c r="J108" s="342"/>
      <c r="K108" s="21" t="s">
        <v>53</v>
      </c>
      <c r="L108" s="275">
        <v>10450029.060000001</v>
      </c>
      <c r="M108" s="22"/>
      <c r="N108" s="23"/>
    </row>
    <row r="109" spans="1:14" ht="83.1" customHeight="1" outlineLevel="1" x14ac:dyDescent="0.25">
      <c r="A109" s="18" t="s">
        <v>418</v>
      </c>
      <c r="B109" s="19" t="s">
        <v>419</v>
      </c>
      <c r="C109" s="19" t="s">
        <v>65</v>
      </c>
      <c r="D109" s="19" t="s">
        <v>56</v>
      </c>
      <c r="E109" s="20">
        <v>8310</v>
      </c>
      <c r="F109" s="341">
        <v>72534.7</v>
      </c>
      <c r="G109" s="341"/>
      <c r="H109" s="20">
        <v>2420</v>
      </c>
      <c r="I109" s="342" t="s">
        <v>52</v>
      </c>
      <c r="J109" s="342"/>
      <c r="K109" s="21" t="s">
        <v>53</v>
      </c>
      <c r="L109" s="275">
        <v>10522563.76</v>
      </c>
      <c r="M109" s="22"/>
      <c r="N109" s="23"/>
    </row>
    <row r="110" spans="1:14" ht="83.1" customHeight="1" outlineLevel="1" x14ac:dyDescent="0.25">
      <c r="A110" s="18" t="s">
        <v>418</v>
      </c>
      <c r="B110" s="19" t="s">
        <v>419</v>
      </c>
      <c r="C110" s="19" t="s">
        <v>65</v>
      </c>
      <c r="D110" s="19" t="s">
        <v>59</v>
      </c>
      <c r="E110" s="20">
        <v>8310</v>
      </c>
      <c r="F110" s="341">
        <v>13201.21</v>
      </c>
      <c r="G110" s="341"/>
      <c r="H110" s="20">
        <v>2420</v>
      </c>
      <c r="I110" s="342" t="s">
        <v>52</v>
      </c>
      <c r="J110" s="342"/>
      <c r="K110" s="21" t="s">
        <v>53</v>
      </c>
      <c r="L110" s="275">
        <v>10535764.970000001</v>
      </c>
      <c r="M110" s="22"/>
      <c r="N110" s="23"/>
    </row>
    <row r="111" spans="1:14" ht="83.1" customHeight="1" outlineLevel="1" x14ac:dyDescent="0.25">
      <c r="A111" s="18" t="s">
        <v>418</v>
      </c>
      <c r="B111" s="19" t="s">
        <v>419</v>
      </c>
      <c r="C111" s="19" t="s">
        <v>65</v>
      </c>
      <c r="D111" s="19" t="s">
        <v>60</v>
      </c>
      <c r="E111" s="20">
        <v>8310</v>
      </c>
      <c r="F111" s="341">
        <v>30331.09</v>
      </c>
      <c r="G111" s="341"/>
      <c r="H111" s="20">
        <v>2420</v>
      </c>
      <c r="I111" s="342" t="s">
        <v>52</v>
      </c>
      <c r="J111" s="342"/>
      <c r="K111" s="21" t="s">
        <v>53</v>
      </c>
      <c r="L111" s="275">
        <v>10566096.060000001</v>
      </c>
      <c r="M111" s="22"/>
      <c r="N111" s="23"/>
    </row>
    <row r="112" spans="1:14" ht="83.1" customHeight="1" outlineLevel="1" x14ac:dyDescent="0.25">
      <c r="A112" s="18" t="s">
        <v>418</v>
      </c>
      <c r="B112" s="19" t="s">
        <v>419</v>
      </c>
      <c r="C112" s="19" t="s">
        <v>65</v>
      </c>
      <c r="D112" s="19" t="s">
        <v>61</v>
      </c>
      <c r="E112" s="20">
        <v>8310</v>
      </c>
      <c r="F112" s="341">
        <v>212271.35</v>
      </c>
      <c r="G112" s="341"/>
      <c r="H112" s="20">
        <v>2420</v>
      </c>
      <c r="I112" s="342" t="s">
        <v>52</v>
      </c>
      <c r="J112" s="342"/>
      <c r="K112" s="21" t="s">
        <v>53</v>
      </c>
      <c r="L112" s="275">
        <v>10778367.41</v>
      </c>
      <c r="M112" s="22"/>
      <c r="N112" s="23"/>
    </row>
    <row r="113" spans="1:14" ht="83.1" customHeight="1" outlineLevel="1" x14ac:dyDescent="0.25">
      <c r="A113" s="18" t="s">
        <v>418</v>
      </c>
      <c r="B113" s="19" t="s">
        <v>419</v>
      </c>
      <c r="C113" s="19" t="s">
        <v>65</v>
      </c>
      <c r="D113" s="19" t="s">
        <v>62</v>
      </c>
      <c r="E113" s="20">
        <v>8310</v>
      </c>
      <c r="F113" s="341">
        <v>204345.86</v>
      </c>
      <c r="G113" s="341"/>
      <c r="H113" s="20">
        <v>2420</v>
      </c>
      <c r="I113" s="342" t="s">
        <v>52</v>
      </c>
      <c r="J113" s="342"/>
      <c r="K113" s="21" t="s">
        <v>53</v>
      </c>
      <c r="L113" s="275">
        <v>10982713.27</v>
      </c>
      <c r="M113" s="22"/>
      <c r="N113" s="23"/>
    </row>
    <row r="114" spans="1:14" ht="83.1" customHeight="1" outlineLevel="1" x14ac:dyDescent="0.25">
      <c r="A114" s="18" t="s">
        <v>418</v>
      </c>
      <c r="B114" s="19" t="s">
        <v>419</v>
      </c>
      <c r="C114" s="19" t="s">
        <v>65</v>
      </c>
      <c r="D114" s="19" t="s">
        <v>63</v>
      </c>
      <c r="E114" s="20">
        <v>8310</v>
      </c>
      <c r="F114" s="341">
        <v>1389.52</v>
      </c>
      <c r="G114" s="341"/>
      <c r="H114" s="20">
        <v>2420</v>
      </c>
      <c r="I114" s="342" t="s">
        <v>52</v>
      </c>
      <c r="J114" s="342"/>
      <c r="K114" s="21" t="s">
        <v>53</v>
      </c>
      <c r="L114" s="275">
        <v>10984102.789999999</v>
      </c>
      <c r="M114" s="22"/>
      <c r="N114" s="23"/>
    </row>
    <row r="115" spans="1:14" ht="83.1" customHeight="1" outlineLevel="1" x14ac:dyDescent="0.25">
      <c r="A115" s="18" t="s">
        <v>418</v>
      </c>
      <c r="B115" s="19" t="s">
        <v>419</v>
      </c>
      <c r="C115" s="19" t="s">
        <v>65</v>
      </c>
      <c r="D115" s="19" t="s">
        <v>64</v>
      </c>
      <c r="E115" s="20">
        <v>8310</v>
      </c>
      <c r="F115" s="341">
        <v>305068.75</v>
      </c>
      <c r="G115" s="341"/>
      <c r="H115" s="20">
        <v>2420</v>
      </c>
      <c r="I115" s="342" t="s">
        <v>52</v>
      </c>
      <c r="J115" s="342"/>
      <c r="K115" s="21" t="s">
        <v>53</v>
      </c>
      <c r="L115" s="275">
        <v>11289171.539999999</v>
      </c>
      <c r="M115" s="22"/>
      <c r="N115" s="23"/>
    </row>
    <row r="116" spans="1:14" ht="12" customHeight="1" x14ac:dyDescent="0.25">
      <c r="A116" s="332" t="s">
        <v>54</v>
      </c>
      <c r="B116" s="332"/>
      <c r="C116" s="332"/>
      <c r="D116" s="332"/>
      <c r="E116" s="347">
        <v>11289171.539999999</v>
      </c>
      <c r="F116" s="347"/>
      <c r="G116" s="347"/>
      <c r="H116" s="348">
        <v>0</v>
      </c>
      <c r="I116" s="348"/>
      <c r="J116" s="348"/>
      <c r="K116" s="14" t="s">
        <v>53</v>
      </c>
      <c r="L116" s="256">
        <v>11289171.539999999</v>
      </c>
      <c r="M116" s="16"/>
      <c r="N116" s="17">
        <v>0</v>
      </c>
    </row>
  </sheetData>
  <mergeCells count="231">
    <mergeCell ref="A116:D116"/>
    <mergeCell ref="E116:G116"/>
    <mergeCell ref="H116:J116"/>
    <mergeCell ref="F113:G113"/>
    <mergeCell ref="I113:J113"/>
    <mergeCell ref="F114:G114"/>
    <mergeCell ref="I114:J114"/>
    <mergeCell ref="F115:G115"/>
    <mergeCell ref="I115:J115"/>
    <mergeCell ref="F110:G110"/>
    <mergeCell ref="I110:J110"/>
    <mergeCell ref="F111:G111"/>
    <mergeCell ref="I111:J111"/>
    <mergeCell ref="F112:G112"/>
    <mergeCell ref="I112:J112"/>
    <mergeCell ref="F107:G107"/>
    <mergeCell ref="I107:J107"/>
    <mergeCell ref="F108:G108"/>
    <mergeCell ref="I108:J108"/>
    <mergeCell ref="F109:G109"/>
    <mergeCell ref="I109:J109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K5:L6"/>
    <mergeCell ref="M5:N6"/>
    <mergeCell ref="F6:G6"/>
    <mergeCell ref="I6:J6"/>
    <mergeCell ref="F14:G14"/>
    <mergeCell ref="I14:J14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5"/>
  <sheetViews>
    <sheetView workbookViewId="0">
      <selection activeCell="N61" sqref="N61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  <col min="15" max="15" width="8.75" bestFit="1" customWidth="1"/>
  </cols>
  <sheetData>
    <row r="1" spans="1:15" x14ac:dyDescent="0.25">
      <c r="A1" s="11" t="s">
        <v>38</v>
      </c>
    </row>
    <row r="2" spans="1:15" x14ac:dyDescent="0.25">
      <c r="A2" s="13" t="s">
        <v>462</v>
      </c>
    </row>
    <row r="3" spans="1:15" x14ac:dyDescent="0.25">
      <c r="A3" s="12" t="s">
        <v>39</v>
      </c>
      <c r="B3" s="12" t="s">
        <v>40</v>
      </c>
    </row>
    <row r="4" spans="1:15" x14ac:dyDescent="0.25">
      <c r="A4" s="12" t="s">
        <v>41</v>
      </c>
      <c r="B4" s="12" t="s">
        <v>517</v>
      </c>
    </row>
    <row r="5" spans="1:15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x14ac:dyDescent="0.25">
      <c r="A6" s="335"/>
      <c r="B6" s="337"/>
      <c r="C6" s="337"/>
      <c r="D6" s="339"/>
      <c r="E6" s="300" t="s">
        <v>50</v>
      </c>
      <c r="F6" s="344"/>
      <c r="G6" s="344"/>
      <c r="H6" s="301" t="s">
        <v>50</v>
      </c>
      <c r="I6" s="345"/>
      <c r="J6" s="345"/>
      <c r="K6" s="335"/>
      <c r="L6" s="343"/>
      <c r="M6" s="335"/>
      <c r="N6" s="343"/>
    </row>
    <row r="7" spans="1:15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120" outlineLevel="1" x14ac:dyDescent="0.25">
      <c r="A8" s="18" t="s">
        <v>399</v>
      </c>
      <c r="B8" s="19" t="s">
        <v>463</v>
      </c>
      <c r="C8" s="19" t="s">
        <v>66</v>
      </c>
      <c r="D8" s="19" t="s">
        <v>67</v>
      </c>
      <c r="E8" s="20">
        <v>8410</v>
      </c>
      <c r="F8" s="341">
        <v>922500</v>
      </c>
      <c r="G8" s="341"/>
      <c r="H8" s="20">
        <v>8310</v>
      </c>
      <c r="I8" s="342" t="s">
        <v>52</v>
      </c>
      <c r="J8" s="342"/>
      <c r="K8" s="21" t="s">
        <v>53</v>
      </c>
      <c r="L8" s="292">
        <v>922500</v>
      </c>
      <c r="M8" s="22"/>
      <c r="N8" s="23"/>
      <c r="O8" s="24"/>
    </row>
    <row r="9" spans="1:15" ht="120" outlineLevel="1" x14ac:dyDescent="0.25">
      <c r="A9" s="18" t="s">
        <v>399</v>
      </c>
      <c r="B9" s="19" t="s">
        <v>463</v>
      </c>
      <c r="C9" s="19" t="s">
        <v>66</v>
      </c>
      <c r="D9" s="19" t="s">
        <v>67</v>
      </c>
      <c r="E9" s="20">
        <v>8410</v>
      </c>
      <c r="F9" s="341">
        <v>951821.18</v>
      </c>
      <c r="G9" s="341"/>
      <c r="H9" s="20">
        <v>8310</v>
      </c>
      <c r="I9" s="342" t="s">
        <v>52</v>
      </c>
      <c r="J9" s="342"/>
      <c r="K9" s="21" t="s">
        <v>53</v>
      </c>
      <c r="L9" s="292">
        <v>1874321.1800000002</v>
      </c>
      <c r="M9" s="22"/>
      <c r="N9" s="23"/>
      <c r="O9" s="24"/>
    </row>
    <row r="10" spans="1:15" ht="120" outlineLevel="1" x14ac:dyDescent="0.25">
      <c r="A10" s="18" t="s">
        <v>399</v>
      </c>
      <c r="B10" s="19" t="s">
        <v>463</v>
      </c>
      <c r="C10" s="19" t="s">
        <v>66</v>
      </c>
      <c r="D10" s="19" t="s">
        <v>67</v>
      </c>
      <c r="E10" s="20">
        <v>8410</v>
      </c>
      <c r="F10" s="341">
        <v>1864285.68</v>
      </c>
      <c r="G10" s="341"/>
      <c r="H10" s="20">
        <v>8310</v>
      </c>
      <c r="I10" s="342" t="s">
        <v>52</v>
      </c>
      <c r="J10" s="342"/>
      <c r="K10" s="21" t="s">
        <v>53</v>
      </c>
      <c r="L10" s="292">
        <v>3738606.8600000003</v>
      </c>
      <c r="M10" s="22"/>
      <c r="N10" s="23"/>
      <c r="O10" s="24"/>
    </row>
    <row r="11" spans="1:15" ht="120" outlineLevel="1" x14ac:dyDescent="0.25">
      <c r="A11" s="18" t="s">
        <v>401</v>
      </c>
      <c r="B11" s="19" t="s">
        <v>464</v>
      </c>
      <c r="C11" s="19" t="s">
        <v>66</v>
      </c>
      <c r="D11" s="19" t="s">
        <v>67</v>
      </c>
      <c r="E11" s="20">
        <v>8410</v>
      </c>
      <c r="F11" s="341">
        <v>922500</v>
      </c>
      <c r="G11" s="341"/>
      <c r="H11" s="20">
        <v>8310</v>
      </c>
      <c r="I11" s="342" t="s">
        <v>52</v>
      </c>
      <c r="J11" s="342"/>
      <c r="K11" s="21" t="s">
        <v>53</v>
      </c>
      <c r="L11" s="292">
        <v>4661106.8600000003</v>
      </c>
      <c r="M11" s="22"/>
      <c r="N11" s="23"/>
      <c r="O11" s="24"/>
    </row>
    <row r="12" spans="1:15" ht="120" outlineLevel="1" x14ac:dyDescent="0.25">
      <c r="A12" s="18" t="s">
        <v>401</v>
      </c>
      <c r="B12" s="19" t="s">
        <v>464</v>
      </c>
      <c r="C12" s="19" t="s">
        <v>66</v>
      </c>
      <c r="D12" s="19" t="s">
        <v>67</v>
      </c>
      <c r="E12" s="20">
        <v>8410</v>
      </c>
      <c r="F12" s="341">
        <v>951821.18</v>
      </c>
      <c r="G12" s="341"/>
      <c r="H12" s="20">
        <v>8310</v>
      </c>
      <c r="I12" s="342" t="s">
        <v>52</v>
      </c>
      <c r="J12" s="342"/>
      <c r="K12" s="21" t="s">
        <v>53</v>
      </c>
      <c r="L12" s="292">
        <v>5612928.04</v>
      </c>
      <c r="M12" s="22"/>
      <c r="N12" s="23"/>
      <c r="O12" s="24"/>
    </row>
    <row r="13" spans="1:15" ht="120" outlineLevel="1" x14ac:dyDescent="0.25">
      <c r="A13" s="18" t="s">
        <v>401</v>
      </c>
      <c r="B13" s="19" t="s">
        <v>464</v>
      </c>
      <c r="C13" s="19" t="s">
        <v>66</v>
      </c>
      <c r="D13" s="19" t="s">
        <v>67</v>
      </c>
      <c r="E13" s="20">
        <v>8410</v>
      </c>
      <c r="F13" s="341">
        <v>1864285.68</v>
      </c>
      <c r="G13" s="341"/>
      <c r="H13" s="20">
        <v>8310</v>
      </c>
      <c r="I13" s="342" t="s">
        <v>52</v>
      </c>
      <c r="J13" s="342"/>
      <c r="K13" s="21" t="s">
        <v>53</v>
      </c>
      <c r="L13" s="292">
        <v>7477213.7199999997</v>
      </c>
      <c r="M13" s="22"/>
      <c r="N13" s="23"/>
      <c r="O13" s="24"/>
    </row>
    <row r="14" spans="1:15" ht="120" outlineLevel="1" x14ac:dyDescent="0.25">
      <c r="A14" s="18" t="s">
        <v>401</v>
      </c>
      <c r="B14" s="19" t="s">
        <v>465</v>
      </c>
      <c r="C14" s="19" t="s">
        <v>66</v>
      </c>
      <c r="D14" s="19" t="s">
        <v>67</v>
      </c>
      <c r="E14" s="20">
        <v>8410</v>
      </c>
      <c r="F14" s="341">
        <v>1176428.6399999999</v>
      </c>
      <c r="G14" s="341"/>
      <c r="H14" s="20">
        <v>8310</v>
      </c>
      <c r="I14" s="342" t="s">
        <v>52</v>
      </c>
      <c r="J14" s="342"/>
      <c r="K14" s="21" t="s">
        <v>53</v>
      </c>
      <c r="L14" s="292">
        <v>8653642.3599999994</v>
      </c>
      <c r="M14" s="22"/>
      <c r="N14" s="23"/>
      <c r="O14" s="24"/>
    </row>
    <row r="15" spans="1:15" ht="120" outlineLevel="1" x14ac:dyDescent="0.25">
      <c r="A15" s="18" t="s">
        <v>403</v>
      </c>
      <c r="B15" s="19" t="s">
        <v>466</v>
      </c>
      <c r="C15" s="19" t="s">
        <v>66</v>
      </c>
      <c r="D15" s="19" t="s">
        <v>67</v>
      </c>
      <c r="E15" s="20">
        <v>8410</v>
      </c>
      <c r="F15" s="341">
        <v>922500</v>
      </c>
      <c r="G15" s="341"/>
      <c r="H15" s="20">
        <v>8310</v>
      </c>
      <c r="I15" s="342" t="s">
        <v>52</v>
      </c>
      <c r="J15" s="342"/>
      <c r="K15" s="21" t="s">
        <v>53</v>
      </c>
      <c r="L15" s="292">
        <v>9576142.3599999994</v>
      </c>
      <c r="M15" s="22"/>
      <c r="N15" s="23"/>
      <c r="O15" s="24"/>
    </row>
    <row r="16" spans="1:15" ht="120" outlineLevel="1" x14ac:dyDescent="0.25">
      <c r="A16" s="18" t="s">
        <v>403</v>
      </c>
      <c r="B16" s="19" t="s">
        <v>467</v>
      </c>
      <c r="C16" s="19" t="s">
        <v>66</v>
      </c>
      <c r="D16" s="19" t="s">
        <v>67</v>
      </c>
      <c r="E16" s="20">
        <v>8410</v>
      </c>
      <c r="F16" s="341">
        <v>1176428.6399999999</v>
      </c>
      <c r="G16" s="341"/>
      <c r="H16" s="20">
        <v>8310</v>
      </c>
      <c r="I16" s="342" t="s">
        <v>52</v>
      </c>
      <c r="J16" s="342"/>
      <c r="K16" s="21" t="s">
        <v>53</v>
      </c>
      <c r="L16" s="292">
        <v>10752571</v>
      </c>
      <c r="M16" s="22"/>
      <c r="N16" s="23"/>
      <c r="O16" s="24"/>
    </row>
    <row r="17" spans="1:15" ht="120" outlineLevel="1" x14ac:dyDescent="0.25">
      <c r="A17" s="18" t="s">
        <v>405</v>
      </c>
      <c r="B17" s="19" t="s">
        <v>468</v>
      </c>
      <c r="C17" s="19" t="s">
        <v>66</v>
      </c>
      <c r="D17" s="19" t="s">
        <v>67</v>
      </c>
      <c r="E17" s="20">
        <v>8410</v>
      </c>
      <c r="F17" s="341">
        <v>1076250</v>
      </c>
      <c r="G17" s="341"/>
      <c r="H17" s="20">
        <v>8310</v>
      </c>
      <c r="I17" s="342" t="s">
        <v>52</v>
      </c>
      <c r="J17" s="342"/>
      <c r="K17" s="21" t="s">
        <v>53</v>
      </c>
      <c r="L17" s="292">
        <v>11828821</v>
      </c>
      <c r="M17" s="22"/>
      <c r="N17" s="23"/>
      <c r="O17" s="24"/>
    </row>
    <row r="18" spans="1:15" ht="120" outlineLevel="1" x14ac:dyDescent="0.25">
      <c r="A18" s="18" t="s">
        <v>405</v>
      </c>
      <c r="B18" s="19" t="s">
        <v>468</v>
      </c>
      <c r="C18" s="19" t="s">
        <v>66</v>
      </c>
      <c r="D18" s="19" t="s">
        <v>67</v>
      </c>
      <c r="E18" s="20">
        <v>8410</v>
      </c>
      <c r="F18" s="341">
        <v>918999.76</v>
      </c>
      <c r="G18" s="341"/>
      <c r="H18" s="20">
        <v>8310</v>
      </c>
      <c r="I18" s="342" t="s">
        <v>52</v>
      </c>
      <c r="J18" s="342"/>
      <c r="K18" s="21" t="s">
        <v>53</v>
      </c>
      <c r="L18" s="292">
        <v>12747820.76</v>
      </c>
      <c r="M18" s="22"/>
      <c r="N18" s="23"/>
      <c r="O18" s="24"/>
    </row>
    <row r="19" spans="1:15" ht="120" outlineLevel="1" x14ac:dyDescent="0.25">
      <c r="A19" s="18" t="s">
        <v>374</v>
      </c>
      <c r="B19" s="19" t="s">
        <v>469</v>
      </c>
      <c r="C19" s="19" t="s">
        <v>66</v>
      </c>
      <c r="D19" s="19" t="s">
        <v>67</v>
      </c>
      <c r="E19" s="20">
        <v>8410</v>
      </c>
      <c r="F19" s="341">
        <v>1076250</v>
      </c>
      <c r="G19" s="341"/>
      <c r="H19" s="20">
        <v>8310</v>
      </c>
      <c r="I19" s="342" t="s">
        <v>52</v>
      </c>
      <c r="J19" s="342"/>
      <c r="K19" s="21" t="s">
        <v>53</v>
      </c>
      <c r="L19" s="292">
        <v>13824070.76</v>
      </c>
      <c r="M19" s="22"/>
      <c r="N19" s="23"/>
      <c r="O19" s="24"/>
    </row>
    <row r="20" spans="1:15" ht="120" outlineLevel="1" x14ac:dyDescent="0.25">
      <c r="A20" s="18" t="s">
        <v>374</v>
      </c>
      <c r="B20" s="19" t="s">
        <v>469</v>
      </c>
      <c r="C20" s="19" t="s">
        <v>66</v>
      </c>
      <c r="D20" s="19" t="s">
        <v>67</v>
      </c>
      <c r="E20" s="20">
        <v>8410</v>
      </c>
      <c r="F20" s="341">
        <v>918999.76</v>
      </c>
      <c r="G20" s="341"/>
      <c r="H20" s="20">
        <v>8310</v>
      </c>
      <c r="I20" s="342" t="s">
        <v>52</v>
      </c>
      <c r="J20" s="342"/>
      <c r="K20" s="21" t="s">
        <v>53</v>
      </c>
      <c r="L20" s="292">
        <v>14743070.52</v>
      </c>
      <c r="M20" s="22"/>
      <c r="N20" s="23"/>
      <c r="O20" s="24"/>
    </row>
    <row r="21" spans="1:15" ht="120" outlineLevel="1" x14ac:dyDescent="0.25">
      <c r="A21" s="18" t="s">
        <v>408</v>
      </c>
      <c r="B21" s="19" t="s">
        <v>470</v>
      </c>
      <c r="C21" s="19" t="s">
        <v>66</v>
      </c>
      <c r="D21" s="19" t="s">
        <v>67</v>
      </c>
      <c r="E21" s="20">
        <v>8410</v>
      </c>
      <c r="F21" s="341">
        <v>1230000</v>
      </c>
      <c r="G21" s="341"/>
      <c r="H21" s="20">
        <v>8310</v>
      </c>
      <c r="I21" s="342" t="s">
        <v>52</v>
      </c>
      <c r="J21" s="342"/>
      <c r="K21" s="21" t="s">
        <v>53</v>
      </c>
      <c r="L21" s="292">
        <v>15973070.52</v>
      </c>
      <c r="M21" s="22"/>
      <c r="N21" s="23"/>
      <c r="O21" s="24"/>
    </row>
    <row r="22" spans="1:15" ht="120" outlineLevel="1" x14ac:dyDescent="0.25">
      <c r="A22" s="18" t="s">
        <v>408</v>
      </c>
      <c r="B22" s="19" t="s">
        <v>470</v>
      </c>
      <c r="C22" s="19" t="s">
        <v>66</v>
      </c>
      <c r="D22" s="19" t="s">
        <v>67</v>
      </c>
      <c r="E22" s="20">
        <v>8410</v>
      </c>
      <c r="F22" s="341">
        <v>853356.92</v>
      </c>
      <c r="G22" s="341"/>
      <c r="H22" s="20">
        <v>8310</v>
      </c>
      <c r="I22" s="342" t="s">
        <v>52</v>
      </c>
      <c r="J22" s="342"/>
      <c r="K22" s="21" t="s">
        <v>53</v>
      </c>
      <c r="L22" s="292">
        <v>16826427.440000001</v>
      </c>
      <c r="M22" s="22"/>
      <c r="N22" s="23"/>
      <c r="O22" s="24"/>
    </row>
    <row r="23" spans="1:15" ht="120" outlineLevel="1" x14ac:dyDescent="0.25">
      <c r="A23" s="18" t="s">
        <v>410</v>
      </c>
      <c r="B23" s="19" t="s">
        <v>471</v>
      </c>
      <c r="C23" s="19" t="s">
        <v>66</v>
      </c>
      <c r="D23" s="19" t="s">
        <v>67</v>
      </c>
      <c r="E23" s="20">
        <v>8410</v>
      </c>
      <c r="F23" s="341">
        <v>1230000</v>
      </c>
      <c r="G23" s="341"/>
      <c r="H23" s="20">
        <v>8310</v>
      </c>
      <c r="I23" s="342" t="s">
        <v>52</v>
      </c>
      <c r="J23" s="342"/>
      <c r="K23" s="21" t="s">
        <v>53</v>
      </c>
      <c r="L23" s="292">
        <v>18056427.440000001</v>
      </c>
      <c r="M23" s="22"/>
      <c r="N23" s="23"/>
      <c r="O23" s="24"/>
    </row>
    <row r="24" spans="1:15" ht="120" outlineLevel="1" x14ac:dyDescent="0.25">
      <c r="A24" s="18" t="s">
        <v>410</v>
      </c>
      <c r="B24" s="19" t="s">
        <v>471</v>
      </c>
      <c r="C24" s="19" t="s">
        <v>66</v>
      </c>
      <c r="D24" s="19" t="s">
        <v>67</v>
      </c>
      <c r="E24" s="20">
        <v>8410</v>
      </c>
      <c r="F24" s="341">
        <v>853356.92</v>
      </c>
      <c r="G24" s="341"/>
      <c r="H24" s="20">
        <v>8310</v>
      </c>
      <c r="I24" s="342" t="s">
        <v>52</v>
      </c>
      <c r="J24" s="342"/>
      <c r="K24" s="21" t="s">
        <v>53</v>
      </c>
      <c r="L24" s="292">
        <v>18909784.360000003</v>
      </c>
      <c r="M24" s="22"/>
      <c r="N24" s="23"/>
      <c r="O24" s="24"/>
    </row>
    <row r="25" spans="1:15" ht="120" outlineLevel="1" x14ac:dyDescent="0.25">
      <c r="A25" s="18" t="s">
        <v>412</v>
      </c>
      <c r="B25" s="19" t="s">
        <v>472</v>
      </c>
      <c r="C25" s="19" t="s">
        <v>66</v>
      </c>
      <c r="D25" s="19" t="s">
        <v>67</v>
      </c>
      <c r="E25" s="20">
        <v>8410</v>
      </c>
      <c r="F25" s="341">
        <v>1435000</v>
      </c>
      <c r="G25" s="341"/>
      <c r="H25" s="20">
        <v>8310</v>
      </c>
      <c r="I25" s="342" t="s">
        <v>52</v>
      </c>
      <c r="J25" s="342"/>
      <c r="K25" s="21" t="s">
        <v>53</v>
      </c>
      <c r="L25" s="292">
        <v>20344784.360000003</v>
      </c>
      <c r="M25" s="22"/>
      <c r="N25" s="23"/>
      <c r="O25" s="24"/>
    </row>
    <row r="26" spans="1:15" ht="120" outlineLevel="1" x14ac:dyDescent="0.25">
      <c r="A26" s="18" t="s">
        <v>412</v>
      </c>
      <c r="B26" s="19" t="s">
        <v>472</v>
      </c>
      <c r="C26" s="19" t="s">
        <v>66</v>
      </c>
      <c r="D26" s="19" t="s">
        <v>67</v>
      </c>
      <c r="E26" s="20">
        <v>8410</v>
      </c>
      <c r="F26" s="341">
        <v>787714.08</v>
      </c>
      <c r="G26" s="341"/>
      <c r="H26" s="20">
        <v>8310</v>
      </c>
      <c r="I26" s="342" t="s">
        <v>52</v>
      </c>
      <c r="J26" s="342"/>
      <c r="K26" s="21" t="s">
        <v>53</v>
      </c>
      <c r="L26" s="292">
        <v>21132498.440000001</v>
      </c>
      <c r="M26" s="22"/>
      <c r="N26" s="23"/>
      <c r="O26" s="24"/>
    </row>
    <row r="27" spans="1:15" ht="120" outlineLevel="1" x14ac:dyDescent="0.25">
      <c r="A27" s="18" t="s">
        <v>386</v>
      </c>
      <c r="B27" s="19" t="s">
        <v>473</v>
      </c>
      <c r="C27" s="19" t="s">
        <v>66</v>
      </c>
      <c r="D27" s="19" t="s">
        <v>67</v>
      </c>
      <c r="E27" s="20">
        <v>8410</v>
      </c>
      <c r="F27" s="341">
        <v>1230000</v>
      </c>
      <c r="G27" s="341"/>
      <c r="H27" s="20">
        <v>8310</v>
      </c>
      <c r="I27" s="342" t="s">
        <v>52</v>
      </c>
      <c r="J27" s="342"/>
      <c r="K27" s="21" t="s">
        <v>53</v>
      </c>
      <c r="L27" s="292">
        <v>22362498.440000001</v>
      </c>
      <c r="M27" s="22"/>
      <c r="N27" s="23"/>
      <c r="O27" s="24"/>
    </row>
    <row r="28" spans="1:15" ht="120" outlineLevel="1" x14ac:dyDescent="0.25">
      <c r="A28" s="18" t="s">
        <v>386</v>
      </c>
      <c r="B28" s="19" t="s">
        <v>473</v>
      </c>
      <c r="C28" s="19" t="s">
        <v>66</v>
      </c>
      <c r="D28" s="19" t="s">
        <v>67</v>
      </c>
      <c r="E28" s="20">
        <v>8410</v>
      </c>
      <c r="F28" s="341">
        <v>689249.82</v>
      </c>
      <c r="G28" s="341"/>
      <c r="H28" s="20">
        <v>8310</v>
      </c>
      <c r="I28" s="342" t="s">
        <v>52</v>
      </c>
      <c r="J28" s="342"/>
      <c r="K28" s="21" t="s">
        <v>53</v>
      </c>
      <c r="L28" s="292">
        <v>23051748.260000002</v>
      </c>
      <c r="M28" s="22"/>
      <c r="N28" s="23"/>
      <c r="O28" s="24"/>
    </row>
    <row r="29" spans="1:15" ht="120" outlineLevel="1" x14ac:dyDescent="0.25">
      <c r="A29" s="18" t="s">
        <v>388</v>
      </c>
      <c r="B29" s="19" t="s">
        <v>474</v>
      </c>
      <c r="C29" s="19" t="s">
        <v>66</v>
      </c>
      <c r="D29" s="19" t="s">
        <v>67</v>
      </c>
      <c r="E29" s="20">
        <v>8410</v>
      </c>
      <c r="F29" s="341">
        <v>1230000</v>
      </c>
      <c r="G29" s="341"/>
      <c r="H29" s="20">
        <v>8310</v>
      </c>
      <c r="I29" s="342" t="s">
        <v>52</v>
      </c>
      <c r="J29" s="342"/>
      <c r="K29" s="21" t="s">
        <v>53</v>
      </c>
      <c r="L29" s="292">
        <v>24281748.260000002</v>
      </c>
      <c r="M29" s="22"/>
      <c r="N29" s="23"/>
      <c r="O29" s="24"/>
    </row>
    <row r="30" spans="1:15" ht="120" outlineLevel="1" x14ac:dyDescent="0.25">
      <c r="A30" s="18" t="s">
        <v>388</v>
      </c>
      <c r="B30" s="19" t="s">
        <v>474</v>
      </c>
      <c r="C30" s="19" t="s">
        <v>66</v>
      </c>
      <c r="D30" s="19" t="s">
        <v>67</v>
      </c>
      <c r="E30" s="20">
        <v>8410</v>
      </c>
      <c r="F30" s="341">
        <v>689249.82</v>
      </c>
      <c r="G30" s="341"/>
      <c r="H30" s="20">
        <v>8310</v>
      </c>
      <c r="I30" s="342" t="s">
        <v>52</v>
      </c>
      <c r="J30" s="342"/>
      <c r="K30" s="21" t="s">
        <v>53</v>
      </c>
      <c r="L30" s="292">
        <v>24970998.080000002</v>
      </c>
      <c r="M30" s="22"/>
      <c r="N30" s="23"/>
      <c r="O30" s="24"/>
    </row>
    <row r="31" spans="1:15" ht="120" outlineLevel="1" x14ac:dyDescent="0.25">
      <c r="A31" s="18" t="s">
        <v>416</v>
      </c>
      <c r="B31" s="19" t="s">
        <v>475</v>
      </c>
      <c r="C31" s="19" t="s">
        <v>66</v>
      </c>
      <c r="D31" s="19" t="s">
        <v>67</v>
      </c>
      <c r="E31" s="20">
        <v>8410</v>
      </c>
      <c r="F31" s="341">
        <v>1230000</v>
      </c>
      <c r="G31" s="341"/>
      <c r="H31" s="20">
        <v>8310</v>
      </c>
      <c r="I31" s="342" t="s">
        <v>52</v>
      </c>
      <c r="J31" s="342"/>
      <c r="K31" s="21" t="s">
        <v>53</v>
      </c>
      <c r="L31" s="292">
        <v>26200998.080000002</v>
      </c>
      <c r="M31" s="22"/>
      <c r="N31" s="23"/>
      <c r="O31" s="24"/>
    </row>
    <row r="32" spans="1:15" ht="120" outlineLevel="1" x14ac:dyDescent="0.25">
      <c r="A32" s="18" t="s">
        <v>416</v>
      </c>
      <c r="B32" s="19" t="s">
        <v>475</v>
      </c>
      <c r="C32" s="19" t="s">
        <v>66</v>
      </c>
      <c r="D32" s="19" t="s">
        <v>67</v>
      </c>
      <c r="E32" s="20">
        <v>8410</v>
      </c>
      <c r="F32" s="341">
        <v>689249.82</v>
      </c>
      <c r="G32" s="341"/>
      <c r="H32" s="20">
        <v>8310</v>
      </c>
      <c r="I32" s="342" t="s">
        <v>52</v>
      </c>
      <c r="J32" s="342"/>
      <c r="K32" s="21" t="s">
        <v>53</v>
      </c>
      <c r="L32" s="292">
        <v>26890247.900000002</v>
      </c>
      <c r="M32" s="22"/>
      <c r="N32" s="23"/>
      <c r="O32" s="24"/>
    </row>
    <row r="33" spans="1:15" ht="120" outlineLevel="1" x14ac:dyDescent="0.25">
      <c r="A33" s="18" t="s">
        <v>418</v>
      </c>
      <c r="B33" s="19" t="s">
        <v>476</v>
      </c>
      <c r="C33" s="19" t="s">
        <v>66</v>
      </c>
      <c r="D33" s="19" t="s">
        <v>67</v>
      </c>
      <c r="E33" s="20">
        <v>8410</v>
      </c>
      <c r="F33" s="341">
        <v>1230000</v>
      </c>
      <c r="G33" s="341"/>
      <c r="H33" s="20">
        <v>8310</v>
      </c>
      <c r="I33" s="342" t="s">
        <v>52</v>
      </c>
      <c r="J33" s="342"/>
      <c r="K33" s="21" t="s">
        <v>53</v>
      </c>
      <c r="L33" s="292">
        <v>28120247.900000002</v>
      </c>
      <c r="M33" s="22"/>
      <c r="N33" s="23"/>
      <c r="O33" s="24"/>
    </row>
    <row r="34" spans="1:15" ht="120" outlineLevel="1" x14ac:dyDescent="0.25">
      <c r="A34" s="18" t="s">
        <v>418</v>
      </c>
      <c r="B34" s="19" t="s">
        <v>476</v>
      </c>
      <c r="C34" s="19" t="s">
        <v>66</v>
      </c>
      <c r="D34" s="19" t="s">
        <v>67</v>
      </c>
      <c r="E34" s="20">
        <v>8410</v>
      </c>
      <c r="F34" s="341">
        <v>689249.82</v>
      </c>
      <c r="G34" s="341"/>
      <c r="H34" s="20">
        <v>8310</v>
      </c>
      <c r="I34" s="342" t="s">
        <v>52</v>
      </c>
      <c r="J34" s="342"/>
      <c r="K34" s="21" t="s">
        <v>53</v>
      </c>
      <c r="L34" s="292">
        <v>28809497.720000003</v>
      </c>
      <c r="M34" s="22"/>
      <c r="N34" s="23"/>
      <c r="O34" s="24"/>
    </row>
    <row r="35" spans="1:15" x14ac:dyDescent="0.25">
      <c r="A35" s="332" t="s">
        <v>54</v>
      </c>
      <c r="B35" s="332"/>
      <c r="C35" s="332"/>
      <c r="D35" s="332"/>
      <c r="E35" s="347">
        <v>28809497.719999999</v>
      </c>
      <c r="F35" s="347"/>
      <c r="G35" s="347"/>
      <c r="H35" s="348">
        <v>0</v>
      </c>
      <c r="I35" s="348"/>
      <c r="J35" s="348"/>
      <c r="K35" s="14" t="s">
        <v>53</v>
      </c>
      <c r="L35" s="256">
        <v>28809497.720000003</v>
      </c>
      <c r="M35" s="16"/>
      <c r="N35" s="17">
        <v>0</v>
      </c>
    </row>
  </sheetData>
  <mergeCells count="69">
    <mergeCell ref="F17:G17"/>
    <mergeCell ref="I17:J1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K5:L6"/>
    <mergeCell ref="M5:N6"/>
    <mergeCell ref="F6:G6"/>
    <mergeCell ref="I6:J6"/>
    <mergeCell ref="A7:D7"/>
    <mergeCell ref="E7:J7"/>
    <mergeCell ref="A5:A6"/>
    <mergeCell ref="B5:B6"/>
    <mergeCell ref="C5:C6"/>
    <mergeCell ref="D5:D6"/>
    <mergeCell ref="E5:G5"/>
    <mergeCell ref="H5:J5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A35:D35"/>
    <mergeCell ref="E35:G35"/>
    <mergeCell ref="H35:J35"/>
    <mergeCell ref="F33:G33"/>
    <mergeCell ref="I33:J33"/>
    <mergeCell ref="F34:G34"/>
    <mergeCell ref="I34:J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2"/>
  <sheetViews>
    <sheetView workbookViewId="0">
      <selection activeCell="D18" sqref="D18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328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9" t="s">
        <v>50</v>
      </c>
      <c r="F6" s="344"/>
      <c r="G6" s="344"/>
      <c r="H6" s="298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83.1" customHeight="1" outlineLevel="1" x14ac:dyDescent="0.25">
      <c r="A8" s="18" t="s">
        <v>477</v>
      </c>
      <c r="B8" s="19" t="s">
        <v>478</v>
      </c>
      <c r="C8" s="19" t="s">
        <v>68</v>
      </c>
      <c r="D8" s="19" t="s">
        <v>73</v>
      </c>
      <c r="E8" s="20">
        <v>8310</v>
      </c>
      <c r="F8" s="341">
        <v>29042.45</v>
      </c>
      <c r="G8" s="341"/>
      <c r="H8" s="20">
        <v>1354</v>
      </c>
      <c r="I8" s="342" t="s">
        <v>52</v>
      </c>
      <c r="J8" s="342"/>
      <c r="K8" s="21" t="s">
        <v>53</v>
      </c>
      <c r="L8" s="292">
        <v>29042.45</v>
      </c>
      <c r="M8" s="22"/>
      <c r="N8" s="23"/>
      <c r="O8" s="24"/>
    </row>
    <row r="9" spans="1:15" ht="83.1" customHeight="1" outlineLevel="1" x14ac:dyDescent="0.25">
      <c r="A9" s="18" t="s">
        <v>477</v>
      </c>
      <c r="B9" s="19" t="s">
        <v>478</v>
      </c>
      <c r="C9" s="19" t="s">
        <v>68</v>
      </c>
      <c r="D9" s="19" t="s">
        <v>74</v>
      </c>
      <c r="E9" s="20">
        <v>8310</v>
      </c>
      <c r="F9" s="341">
        <v>3176.02</v>
      </c>
      <c r="G9" s="341"/>
      <c r="H9" s="20">
        <v>1354</v>
      </c>
      <c r="I9" s="342" t="s">
        <v>52</v>
      </c>
      <c r="J9" s="342"/>
      <c r="K9" s="21" t="s">
        <v>53</v>
      </c>
      <c r="L9" s="292">
        <v>32218.47</v>
      </c>
      <c r="M9" s="22"/>
      <c r="N9" s="23"/>
      <c r="O9" s="24"/>
    </row>
    <row r="10" spans="1:15" ht="83.1" customHeight="1" outlineLevel="1" x14ac:dyDescent="0.25">
      <c r="A10" s="18" t="s">
        <v>477</v>
      </c>
      <c r="B10" s="19" t="s">
        <v>478</v>
      </c>
      <c r="C10" s="19" t="s">
        <v>68</v>
      </c>
      <c r="D10" s="19" t="s">
        <v>70</v>
      </c>
      <c r="E10" s="20">
        <v>8310</v>
      </c>
      <c r="F10" s="346">
        <v>901.71</v>
      </c>
      <c r="G10" s="346"/>
      <c r="H10" s="20">
        <v>1354</v>
      </c>
      <c r="I10" s="342" t="s">
        <v>52</v>
      </c>
      <c r="J10" s="342"/>
      <c r="K10" s="21" t="s">
        <v>53</v>
      </c>
      <c r="L10" s="292">
        <v>33120.18</v>
      </c>
      <c r="M10" s="22"/>
      <c r="N10" s="23"/>
      <c r="O10" s="24"/>
    </row>
    <row r="11" spans="1:15" ht="83.1" customHeight="1" outlineLevel="1" x14ac:dyDescent="0.25">
      <c r="A11" s="18" t="s">
        <v>477</v>
      </c>
      <c r="B11" s="19" t="s">
        <v>478</v>
      </c>
      <c r="C11" s="19" t="s">
        <v>68</v>
      </c>
      <c r="D11" s="19" t="s">
        <v>330</v>
      </c>
      <c r="E11" s="20">
        <v>8310</v>
      </c>
      <c r="F11" s="341">
        <v>15982.14</v>
      </c>
      <c r="G11" s="341"/>
      <c r="H11" s="20">
        <v>1354</v>
      </c>
      <c r="I11" s="342" t="s">
        <v>52</v>
      </c>
      <c r="J11" s="342"/>
      <c r="K11" s="21" t="s">
        <v>53</v>
      </c>
      <c r="L11" s="292">
        <v>49102.32</v>
      </c>
      <c r="M11" s="22"/>
      <c r="N11" s="23"/>
      <c r="O11" s="24"/>
    </row>
    <row r="12" spans="1:15" ht="83.1" customHeight="1" outlineLevel="1" x14ac:dyDescent="0.25">
      <c r="A12" s="18" t="s">
        <v>477</v>
      </c>
      <c r="B12" s="19" t="s">
        <v>478</v>
      </c>
      <c r="C12" s="19" t="s">
        <v>68</v>
      </c>
      <c r="D12" s="19" t="s">
        <v>71</v>
      </c>
      <c r="E12" s="20">
        <v>8310</v>
      </c>
      <c r="F12" s="341">
        <v>8482.14</v>
      </c>
      <c r="G12" s="341"/>
      <c r="H12" s="20">
        <v>1354</v>
      </c>
      <c r="I12" s="342" t="s">
        <v>52</v>
      </c>
      <c r="J12" s="342"/>
      <c r="K12" s="21" t="s">
        <v>53</v>
      </c>
      <c r="L12" s="292">
        <v>57584.46</v>
      </c>
      <c r="M12" s="22"/>
      <c r="N12" s="23"/>
      <c r="O12" s="24"/>
    </row>
    <row r="13" spans="1:15" ht="83.1" customHeight="1" outlineLevel="1" x14ac:dyDescent="0.25">
      <c r="A13" s="18" t="s">
        <v>477</v>
      </c>
      <c r="B13" s="19" t="s">
        <v>478</v>
      </c>
      <c r="C13" s="19" t="s">
        <v>68</v>
      </c>
      <c r="D13" s="19" t="s">
        <v>479</v>
      </c>
      <c r="E13" s="20">
        <v>8310</v>
      </c>
      <c r="F13" s="341">
        <v>12957.44</v>
      </c>
      <c r="G13" s="341"/>
      <c r="H13" s="20">
        <v>1354</v>
      </c>
      <c r="I13" s="342" t="s">
        <v>52</v>
      </c>
      <c r="J13" s="342"/>
      <c r="K13" s="21" t="s">
        <v>53</v>
      </c>
      <c r="L13" s="292">
        <v>70541.899999999994</v>
      </c>
      <c r="M13" s="22"/>
      <c r="N13" s="23"/>
      <c r="O13" s="24"/>
    </row>
    <row r="14" spans="1:15" ht="83.1" customHeight="1" outlineLevel="1" x14ac:dyDescent="0.25">
      <c r="A14" s="18" t="s">
        <v>477</v>
      </c>
      <c r="B14" s="19" t="s">
        <v>478</v>
      </c>
      <c r="C14" s="19" t="s">
        <v>68</v>
      </c>
      <c r="D14" s="19" t="s">
        <v>480</v>
      </c>
      <c r="E14" s="20">
        <v>8310</v>
      </c>
      <c r="F14" s="341">
        <v>28258.93</v>
      </c>
      <c r="G14" s="341"/>
      <c r="H14" s="20">
        <v>1354</v>
      </c>
      <c r="I14" s="342" t="s">
        <v>52</v>
      </c>
      <c r="J14" s="342"/>
      <c r="K14" s="21" t="s">
        <v>53</v>
      </c>
      <c r="L14" s="292">
        <v>98800.829999999987</v>
      </c>
      <c r="M14" s="22"/>
      <c r="N14" s="23"/>
      <c r="O14" s="24"/>
    </row>
    <row r="15" spans="1:15" ht="83.1" customHeight="1" outlineLevel="1" x14ac:dyDescent="0.25">
      <c r="A15" s="18" t="s">
        <v>477</v>
      </c>
      <c r="B15" s="19" t="s">
        <v>478</v>
      </c>
      <c r="C15" s="19" t="s">
        <v>68</v>
      </c>
      <c r="D15" s="19" t="s">
        <v>72</v>
      </c>
      <c r="E15" s="20">
        <v>8310</v>
      </c>
      <c r="F15" s="341">
        <v>1158.19</v>
      </c>
      <c r="G15" s="341"/>
      <c r="H15" s="20">
        <v>1354</v>
      </c>
      <c r="I15" s="342" t="s">
        <v>52</v>
      </c>
      <c r="J15" s="342"/>
      <c r="K15" s="21" t="s">
        <v>53</v>
      </c>
      <c r="L15" s="292">
        <v>99959.01999999999</v>
      </c>
      <c r="M15" s="22"/>
      <c r="N15" s="23"/>
      <c r="O15" s="24"/>
    </row>
    <row r="16" spans="1:15" ht="83.1" customHeight="1" outlineLevel="1" x14ac:dyDescent="0.25">
      <c r="A16" s="18" t="s">
        <v>481</v>
      </c>
      <c r="B16" s="19" t="s">
        <v>482</v>
      </c>
      <c r="C16" s="19" t="s">
        <v>68</v>
      </c>
      <c r="D16" s="19" t="s">
        <v>69</v>
      </c>
      <c r="E16" s="20">
        <v>8310</v>
      </c>
      <c r="F16" s="341">
        <v>21160.71</v>
      </c>
      <c r="G16" s="341"/>
      <c r="H16" s="20">
        <v>1354</v>
      </c>
      <c r="I16" s="342" t="s">
        <v>52</v>
      </c>
      <c r="J16" s="342"/>
      <c r="K16" s="21" t="s">
        <v>53</v>
      </c>
      <c r="L16" s="292">
        <v>121119.72999999998</v>
      </c>
      <c r="M16" s="22"/>
      <c r="N16" s="23"/>
      <c r="O16" s="24"/>
    </row>
    <row r="17" spans="1:15" ht="83.1" customHeight="1" outlineLevel="1" x14ac:dyDescent="0.25">
      <c r="A17" s="18" t="s">
        <v>481</v>
      </c>
      <c r="B17" s="19" t="s">
        <v>482</v>
      </c>
      <c r="C17" s="19" t="s">
        <v>68</v>
      </c>
      <c r="D17" s="19" t="s">
        <v>72</v>
      </c>
      <c r="E17" s="20">
        <v>8310</v>
      </c>
      <c r="F17" s="341">
        <v>1186.28</v>
      </c>
      <c r="G17" s="341"/>
      <c r="H17" s="20">
        <v>1354</v>
      </c>
      <c r="I17" s="342" t="s">
        <v>52</v>
      </c>
      <c r="J17" s="342"/>
      <c r="K17" s="21" t="s">
        <v>53</v>
      </c>
      <c r="L17" s="292">
        <v>122306.00999999998</v>
      </c>
      <c r="M17" s="22"/>
      <c r="N17" s="23"/>
      <c r="O17" s="24"/>
    </row>
    <row r="18" spans="1:15" ht="83.1" customHeight="1" outlineLevel="1" x14ac:dyDescent="0.25">
      <c r="A18" s="18" t="s">
        <v>483</v>
      </c>
      <c r="B18" s="19" t="s">
        <v>484</v>
      </c>
      <c r="C18" s="19" t="s">
        <v>68</v>
      </c>
      <c r="D18" s="19" t="s">
        <v>73</v>
      </c>
      <c r="E18" s="20">
        <v>8310</v>
      </c>
      <c r="F18" s="341">
        <v>23284.75</v>
      </c>
      <c r="G18" s="341"/>
      <c r="H18" s="20">
        <v>1354</v>
      </c>
      <c r="I18" s="342" t="s">
        <v>52</v>
      </c>
      <c r="J18" s="342"/>
      <c r="K18" s="21" t="s">
        <v>53</v>
      </c>
      <c r="L18" s="292">
        <v>145590.75999999998</v>
      </c>
      <c r="M18" s="22"/>
      <c r="N18" s="23"/>
      <c r="O18" s="24"/>
    </row>
    <row r="19" spans="1:15" ht="83.1" customHeight="1" outlineLevel="1" x14ac:dyDescent="0.25">
      <c r="A19" s="18" t="s">
        <v>483</v>
      </c>
      <c r="B19" s="19" t="s">
        <v>484</v>
      </c>
      <c r="C19" s="19" t="s">
        <v>68</v>
      </c>
      <c r="D19" s="19" t="s">
        <v>330</v>
      </c>
      <c r="E19" s="20">
        <v>8310</v>
      </c>
      <c r="F19" s="341">
        <v>5982.14</v>
      </c>
      <c r="G19" s="341"/>
      <c r="H19" s="20">
        <v>1354</v>
      </c>
      <c r="I19" s="342" t="s">
        <v>52</v>
      </c>
      <c r="J19" s="342"/>
      <c r="K19" s="21" t="s">
        <v>53</v>
      </c>
      <c r="L19" s="292">
        <v>151572.9</v>
      </c>
      <c r="M19" s="22"/>
      <c r="N19" s="23"/>
      <c r="O19" s="24"/>
    </row>
    <row r="20" spans="1:15" ht="83.1" customHeight="1" outlineLevel="1" x14ac:dyDescent="0.25">
      <c r="A20" s="18" t="s">
        <v>483</v>
      </c>
      <c r="B20" s="19" t="s">
        <v>484</v>
      </c>
      <c r="C20" s="19" t="s">
        <v>68</v>
      </c>
      <c r="D20" s="19" t="s">
        <v>71</v>
      </c>
      <c r="E20" s="20">
        <v>8310</v>
      </c>
      <c r="F20" s="341">
        <v>8482.14</v>
      </c>
      <c r="G20" s="341"/>
      <c r="H20" s="20">
        <v>1354</v>
      </c>
      <c r="I20" s="342" t="s">
        <v>52</v>
      </c>
      <c r="J20" s="342"/>
      <c r="K20" s="21" t="s">
        <v>53</v>
      </c>
      <c r="L20" s="292">
        <v>160055.03999999998</v>
      </c>
      <c r="M20" s="22"/>
      <c r="N20" s="23"/>
      <c r="O20" s="24"/>
    </row>
    <row r="21" spans="1:15" ht="83.1" customHeight="1" outlineLevel="1" x14ac:dyDescent="0.25">
      <c r="A21" s="18" t="s">
        <v>483</v>
      </c>
      <c r="B21" s="19" t="s">
        <v>484</v>
      </c>
      <c r="C21" s="19" t="s">
        <v>68</v>
      </c>
      <c r="D21" s="19" t="s">
        <v>485</v>
      </c>
      <c r="E21" s="20">
        <v>8310</v>
      </c>
      <c r="F21" s="341">
        <v>20509.580000000002</v>
      </c>
      <c r="G21" s="341"/>
      <c r="H21" s="20">
        <v>1354</v>
      </c>
      <c r="I21" s="342" t="s">
        <v>52</v>
      </c>
      <c r="J21" s="342"/>
      <c r="K21" s="21" t="s">
        <v>53</v>
      </c>
      <c r="L21" s="292">
        <v>180564.62</v>
      </c>
      <c r="M21" s="22"/>
      <c r="N21" s="23"/>
      <c r="O21" s="24"/>
    </row>
    <row r="22" spans="1:15" ht="83.1" customHeight="1" outlineLevel="1" x14ac:dyDescent="0.25">
      <c r="A22" s="18" t="s">
        <v>486</v>
      </c>
      <c r="B22" s="19" t="s">
        <v>487</v>
      </c>
      <c r="C22" s="19" t="s">
        <v>68</v>
      </c>
      <c r="D22" s="19" t="s">
        <v>74</v>
      </c>
      <c r="E22" s="20">
        <v>8310</v>
      </c>
      <c r="F22" s="341">
        <v>3139.88</v>
      </c>
      <c r="G22" s="341"/>
      <c r="H22" s="20">
        <v>1354</v>
      </c>
      <c r="I22" s="342" t="s">
        <v>52</v>
      </c>
      <c r="J22" s="342"/>
      <c r="K22" s="21" t="s">
        <v>53</v>
      </c>
      <c r="L22" s="292">
        <v>183704.5</v>
      </c>
      <c r="M22" s="22"/>
      <c r="N22" s="23"/>
      <c r="O22" s="24"/>
    </row>
    <row r="23" spans="1:15" ht="83.1" customHeight="1" outlineLevel="1" x14ac:dyDescent="0.25">
      <c r="A23" s="18" t="s">
        <v>486</v>
      </c>
      <c r="B23" s="19" t="s">
        <v>487</v>
      </c>
      <c r="C23" s="19" t="s">
        <v>68</v>
      </c>
      <c r="D23" s="19" t="s">
        <v>330</v>
      </c>
      <c r="E23" s="20">
        <v>8310</v>
      </c>
      <c r="F23" s="341">
        <v>6123.62</v>
      </c>
      <c r="G23" s="341"/>
      <c r="H23" s="20">
        <v>1354</v>
      </c>
      <c r="I23" s="342" t="s">
        <v>52</v>
      </c>
      <c r="J23" s="342"/>
      <c r="K23" s="21" t="s">
        <v>53</v>
      </c>
      <c r="L23" s="292">
        <v>189828.12</v>
      </c>
      <c r="M23" s="22"/>
      <c r="N23" s="23"/>
      <c r="O23" s="24"/>
    </row>
    <row r="24" spans="1:15" ht="83.1" customHeight="1" outlineLevel="1" x14ac:dyDescent="0.25">
      <c r="A24" s="18" t="s">
        <v>486</v>
      </c>
      <c r="B24" s="19" t="s">
        <v>487</v>
      </c>
      <c r="C24" s="19" t="s">
        <v>68</v>
      </c>
      <c r="D24" s="19" t="s">
        <v>71</v>
      </c>
      <c r="E24" s="20">
        <v>8310</v>
      </c>
      <c r="F24" s="341">
        <v>8614.0400000000009</v>
      </c>
      <c r="G24" s="341"/>
      <c r="H24" s="20">
        <v>1354</v>
      </c>
      <c r="I24" s="342" t="s">
        <v>52</v>
      </c>
      <c r="J24" s="342"/>
      <c r="K24" s="21" t="s">
        <v>53</v>
      </c>
      <c r="L24" s="292">
        <v>198442.16</v>
      </c>
      <c r="M24" s="22"/>
      <c r="N24" s="23"/>
      <c r="O24" s="24"/>
    </row>
    <row r="25" spans="1:15" ht="83.1" customHeight="1" outlineLevel="1" x14ac:dyDescent="0.25">
      <c r="A25" s="18" t="s">
        <v>486</v>
      </c>
      <c r="B25" s="19" t="s">
        <v>487</v>
      </c>
      <c r="C25" s="19" t="s">
        <v>68</v>
      </c>
      <c r="D25" s="19" t="s">
        <v>72</v>
      </c>
      <c r="E25" s="20">
        <v>8310</v>
      </c>
      <c r="F25" s="341">
        <v>1228.55</v>
      </c>
      <c r="G25" s="341"/>
      <c r="H25" s="20">
        <v>1354</v>
      </c>
      <c r="I25" s="342" t="s">
        <v>52</v>
      </c>
      <c r="J25" s="342"/>
      <c r="K25" s="21" t="s">
        <v>53</v>
      </c>
      <c r="L25" s="292">
        <v>199670.71</v>
      </c>
      <c r="M25" s="22"/>
      <c r="N25" s="23"/>
      <c r="O25" s="24"/>
    </row>
    <row r="26" spans="1:15" ht="83.1" customHeight="1" outlineLevel="1" x14ac:dyDescent="0.25">
      <c r="A26" s="18" t="s">
        <v>488</v>
      </c>
      <c r="B26" s="19" t="s">
        <v>489</v>
      </c>
      <c r="C26" s="19" t="s">
        <v>68</v>
      </c>
      <c r="D26" s="19" t="s">
        <v>73</v>
      </c>
      <c r="E26" s="20">
        <v>8310</v>
      </c>
      <c r="F26" s="341">
        <v>23568.07</v>
      </c>
      <c r="G26" s="341"/>
      <c r="H26" s="20">
        <v>1354</v>
      </c>
      <c r="I26" s="342" t="s">
        <v>52</v>
      </c>
      <c r="J26" s="342"/>
      <c r="K26" s="21" t="s">
        <v>53</v>
      </c>
      <c r="L26" s="292">
        <v>223238.78</v>
      </c>
      <c r="M26" s="22"/>
      <c r="N26" s="23"/>
      <c r="O26" s="24"/>
    </row>
    <row r="27" spans="1:15" ht="83.1" customHeight="1" outlineLevel="1" x14ac:dyDescent="0.25">
      <c r="A27" s="18" t="s">
        <v>488</v>
      </c>
      <c r="B27" s="19" t="s">
        <v>489</v>
      </c>
      <c r="C27" s="19" t="s">
        <v>68</v>
      </c>
      <c r="D27" s="19" t="s">
        <v>70</v>
      </c>
      <c r="E27" s="20">
        <v>8310</v>
      </c>
      <c r="F27" s="346">
        <v>873.38</v>
      </c>
      <c r="G27" s="346"/>
      <c r="H27" s="20">
        <v>1354</v>
      </c>
      <c r="I27" s="342" t="s">
        <v>52</v>
      </c>
      <c r="J27" s="342"/>
      <c r="K27" s="21" t="s">
        <v>53</v>
      </c>
      <c r="L27" s="292">
        <v>224112.16</v>
      </c>
      <c r="M27" s="22"/>
      <c r="N27" s="23"/>
      <c r="O27" s="24"/>
    </row>
    <row r="28" spans="1:15" ht="83.1" customHeight="1" outlineLevel="1" x14ac:dyDescent="0.25">
      <c r="A28" s="18" t="s">
        <v>490</v>
      </c>
      <c r="B28" s="19" t="s">
        <v>491</v>
      </c>
      <c r="C28" s="19" t="s">
        <v>68</v>
      </c>
      <c r="D28" s="19" t="s">
        <v>73</v>
      </c>
      <c r="E28" s="20">
        <v>8310</v>
      </c>
      <c r="F28" s="341">
        <v>33233.19</v>
      </c>
      <c r="G28" s="341"/>
      <c r="H28" s="20">
        <v>1354</v>
      </c>
      <c r="I28" s="342" t="s">
        <v>52</v>
      </c>
      <c r="J28" s="342"/>
      <c r="K28" s="21" t="s">
        <v>53</v>
      </c>
      <c r="L28" s="292">
        <v>257345.35</v>
      </c>
      <c r="M28" s="22"/>
      <c r="N28" s="23"/>
      <c r="O28" s="24"/>
    </row>
    <row r="29" spans="1:15" ht="83.1" customHeight="1" outlineLevel="1" x14ac:dyDescent="0.25">
      <c r="A29" s="18" t="s">
        <v>490</v>
      </c>
      <c r="B29" s="19" t="s">
        <v>491</v>
      </c>
      <c r="C29" s="19" t="s">
        <v>68</v>
      </c>
      <c r="D29" s="19" t="s">
        <v>70</v>
      </c>
      <c r="E29" s="20">
        <v>8310</v>
      </c>
      <c r="F29" s="346">
        <v>873.37</v>
      </c>
      <c r="G29" s="346"/>
      <c r="H29" s="20">
        <v>1354</v>
      </c>
      <c r="I29" s="342" t="s">
        <v>52</v>
      </c>
      <c r="J29" s="342"/>
      <c r="K29" s="21" t="s">
        <v>53</v>
      </c>
      <c r="L29" s="292">
        <v>258218.72</v>
      </c>
      <c r="M29" s="22"/>
      <c r="N29" s="23"/>
      <c r="O29" s="24"/>
    </row>
    <row r="30" spans="1:15" ht="83.1" customHeight="1" outlineLevel="1" x14ac:dyDescent="0.25">
      <c r="A30" s="18" t="s">
        <v>492</v>
      </c>
      <c r="B30" s="19" t="s">
        <v>493</v>
      </c>
      <c r="C30" s="19" t="s">
        <v>68</v>
      </c>
      <c r="D30" s="19" t="s">
        <v>329</v>
      </c>
      <c r="E30" s="20">
        <v>8310</v>
      </c>
      <c r="F30" s="341">
        <v>32500.94</v>
      </c>
      <c r="G30" s="341"/>
      <c r="H30" s="20">
        <v>1354</v>
      </c>
      <c r="I30" s="342" t="s">
        <v>52</v>
      </c>
      <c r="J30" s="342"/>
      <c r="K30" s="21" t="s">
        <v>53</v>
      </c>
      <c r="L30" s="292">
        <v>290719.65999999997</v>
      </c>
      <c r="M30" s="22"/>
      <c r="N30" s="23"/>
      <c r="O30" s="24"/>
    </row>
    <row r="31" spans="1:15" ht="12" customHeight="1" x14ac:dyDescent="0.25">
      <c r="A31" s="332" t="s">
        <v>54</v>
      </c>
      <c r="B31" s="332"/>
      <c r="C31" s="332"/>
      <c r="D31" s="332"/>
      <c r="E31" s="347">
        <v>290719.65999999997</v>
      </c>
      <c r="F31" s="347"/>
      <c r="G31" s="347"/>
      <c r="H31" s="348">
        <v>0</v>
      </c>
      <c r="I31" s="348"/>
      <c r="J31" s="348"/>
      <c r="K31" s="14" t="s">
        <v>53</v>
      </c>
      <c r="L31" s="256">
        <v>290719.65999999997</v>
      </c>
      <c r="M31" s="16"/>
      <c r="N31" s="17">
        <v>0</v>
      </c>
    </row>
    <row r="32" spans="1:15" ht="11.45" customHeight="1" x14ac:dyDescent="0.25"/>
  </sheetData>
  <mergeCells count="61">
    <mergeCell ref="F16:G16"/>
    <mergeCell ref="I16:J16"/>
    <mergeCell ref="F18:G18"/>
    <mergeCell ref="I18:J18"/>
    <mergeCell ref="F22:G22"/>
    <mergeCell ref="I22:J22"/>
    <mergeCell ref="F19:G19"/>
    <mergeCell ref="I19:J19"/>
    <mergeCell ref="F20:G20"/>
    <mergeCell ref="F17:G17"/>
    <mergeCell ref="I17:J17"/>
    <mergeCell ref="I20:J20"/>
    <mergeCell ref="F21:G21"/>
    <mergeCell ref="I21:J21"/>
    <mergeCell ref="A31:D31"/>
    <mergeCell ref="E31:G31"/>
    <mergeCell ref="H31:J31"/>
    <mergeCell ref="F23:G23"/>
    <mergeCell ref="I23:J23"/>
    <mergeCell ref="F24:G24"/>
    <mergeCell ref="I24:J24"/>
    <mergeCell ref="F29:G29"/>
    <mergeCell ref="I29:J29"/>
    <mergeCell ref="F30:G30"/>
    <mergeCell ref="I30:J30"/>
    <mergeCell ref="F25:G25"/>
    <mergeCell ref="I25:J25"/>
    <mergeCell ref="F27:G27"/>
    <mergeCell ref="I27:J27"/>
    <mergeCell ref="F28:G28"/>
    <mergeCell ref="H5:J5"/>
    <mergeCell ref="A5:A6"/>
    <mergeCell ref="B5:B6"/>
    <mergeCell ref="C5:C6"/>
    <mergeCell ref="D5:D6"/>
    <mergeCell ref="E5:G5"/>
    <mergeCell ref="I11:J11"/>
    <mergeCell ref="F12:G12"/>
    <mergeCell ref="A7:D7"/>
    <mergeCell ref="E7:J7"/>
    <mergeCell ref="F15:G15"/>
    <mergeCell ref="I15:J15"/>
    <mergeCell ref="I12:J12"/>
    <mergeCell ref="F13:G13"/>
    <mergeCell ref="I13:J13"/>
    <mergeCell ref="I28:J28"/>
    <mergeCell ref="F26:G26"/>
    <mergeCell ref="I26:J26"/>
    <mergeCell ref="M5:N6"/>
    <mergeCell ref="F6:G6"/>
    <mergeCell ref="I6:J6"/>
    <mergeCell ref="F14:G14"/>
    <mergeCell ref="I14:J14"/>
    <mergeCell ref="F8:G8"/>
    <mergeCell ref="I8:J8"/>
    <mergeCell ref="F9:G9"/>
    <mergeCell ref="I9:J9"/>
    <mergeCell ref="F10:G10"/>
    <mergeCell ref="I10:J10"/>
    <mergeCell ref="K5:L6"/>
    <mergeCell ref="F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2"/>
  <sheetViews>
    <sheetView workbookViewId="0">
      <selection activeCell="D11" sqref="D11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x14ac:dyDescent="0.25">
      <c r="A1" s="11" t="s">
        <v>38</v>
      </c>
    </row>
    <row r="2" spans="1:14" x14ac:dyDescent="0.25">
      <c r="A2" s="13" t="s">
        <v>362</v>
      </c>
    </row>
    <row r="3" spans="1:14" x14ac:dyDescent="0.25">
      <c r="A3" s="12" t="s">
        <v>39</v>
      </c>
      <c r="B3" s="12" t="s">
        <v>40</v>
      </c>
    </row>
    <row r="4" spans="1:14" x14ac:dyDescent="0.25">
      <c r="A4" s="12" t="s">
        <v>41</v>
      </c>
      <c r="B4" s="12" t="s">
        <v>331</v>
      </c>
    </row>
    <row r="5" spans="1:14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x14ac:dyDescent="0.25">
      <c r="A6" s="335"/>
      <c r="B6" s="337"/>
      <c r="C6" s="337"/>
      <c r="D6" s="339"/>
      <c r="E6" s="299" t="s">
        <v>50</v>
      </c>
      <c r="F6" s="344"/>
      <c r="G6" s="344"/>
      <c r="H6" s="298" t="s">
        <v>50</v>
      </c>
      <c r="I6" s="345"/>
      <c r="J6" s="345"/>
      <c r="K6" s="335"/>
      <c r="L6" s="343"/>
      <c r="M6" s="335"/>
      <c r="N6" s="343"/>
    </row>
    <row r="7" spans="1:14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72" outlineLevel="1" x14ac:dyDescent="0.25">
      <c r="A8" s="18" t="s">
        <v>494</v>
      </c>
      <c r="B8" s="19" t="s">
        <v>495</v>
      </c>
      <c r="C8" s="19" t="s">
        <v>263</v>
      </c>
      <c r="D8" s="19" t="s">
        <v>496</v>
      </c>
      <c r="E8" s="20">
        <v>8310</v>
      </c>
      <c r="F8" s="341">
        <v>14800</v>
      </c>
      <c r="G8" s="341"/>
      <c r="H8" s="20">
        <v>3310</v>
      </c>
      <c r="I8" s="342" t="s">
        <v>52</v>
      </c>
      <c r="J8" s="342"/>
      <c r="K8" s="21" t="s">
        <v>53</v>
      </c>
      <c r="L8" s="292">
        <v>14800</v>
      </c>
      <c r="M8" s="22"/>
      <c r="N8" s="23"/>
    </row>
    <row r="9" spans="1:14" ht="84" outlineLevel="1" x14ac:dyDescent="0.25">
      <c r="A9" s="18" t="s">
        <v>497</v>
      </c>
      <c r="B9" s="19" t="s">
        <v>498</v>
      </c>
      <c r="C9" s="19" t="s">
        <v>263</v>
      </c>
      <c r="D9" s="19" t="s">
        <v>499</v>
      </c>
      <c r="E9" s="20">
        <v>8310</v>
      </c>
      <c r="F9" s="341">
        <v>1065</v>
      </c>
      <c r="G9" s="341"/>
      <c r="H9" s="20">
        <v>3310</v>
      </c>
      <c r="I9" s="342" t="s">
        <v>52</v>
      </c>
      <c r="J9" s="342"/>
      <c r="K9" s="21" t="s">
        <v>53</v>
      </c>
      <c r="L9" s="292">
        <v>15865</v>
      </c>
      <c r="M9" s="22"/>
      <c r="N9" s="23"/>
    </row>
    <row r="10" spans="1:14" ht="96" outlineLevel="1" x14ac:dyDescent="0.25">
      <c r="A10" s="18" t="s">
        <v>497</v>
      </c>
      <c r="B10" s="19" t="s">
        <v>500</v>
      </c>
      <c r="C10" s="19" t="s">
        <v>263</v>
      </c>
      <c r="D10" s="19" t="s">
        <v>499</v>
      </c>
      <c r="E10" s="20">
        <v>8310</v>
      </c>
      <c r="F10" s="341">
        <v>2220</v>
      </c>
      <c r="G10" s="341"/>
      <c r="H10" s="20">
        <v>3310</v>
      </c>
      <c r="I10" s="342" t="s">
        <v>52</v>
      </c>
      <c r="J10" s="342"/>
      <c r="K10" s="21" t="s">
        <v>53</v>
      </c>
      <c r="L10" s="292">
        <v>18085</v>
      </c>
      <c r="M10" s="22"/>
      <c r="N10" s="23"/>
    </row>
    <row r="11" spans="1:14" ht="72" outlineLevel="1" x14ac:dyDescent="0.25">
      <c r="A11" s="18" t="s">
        <v>501</v>
      </c>
      <c r="B11" s="19" t="s">
        <v>502</v>
      </c>
      <c r="C11" s="19" t="s">
        <v>263</v>
      </c>
      <c r="D11" s="19" t="s">
        <v>503</v>
      </c>
      <c r="E11" s="20">
        <v>8310</v>
      </c>
      <c r="F11" s="341">
        <v>12800</v>
      </c>
      <c r="G11" s="341"/>
      <c r="H11" s="20">
        <v>3310</v>
      </c>
      <c r="I11" s="342" t="s">
        <v>52</v>
      </c>
      <c r="J11" s="342"/>
      <c r="K11" s="21" t="s">
        <v>53</v>
      </c>
      <c r="L11" s="292">
        <v>30885</v>
      </c>
      <c r="M11" s="22"/>
      <c r="N11" s="23"/>
    </row>
    <row r="12" spans="1:14" x14ac:dyDescent="0.25">
      <c r="A12" s="332" t="s">
        <v>54</v>
      </c>
      <c r="B12" s="332"/>
      <c r="C12" s="332"/>
      <c r="D12" s="332"/>
      <c r="E12" s="347">
        <v>30885</v>
      </c>
      <c r="F12" s="347"/>
      <c r="G12" s="347"/>
      <c r="H12" s="348">
        <v>0</v>
      </c>
      <c r="I12" s="348"/>
      <c r="J12" s="348"/>
      <c r="K12" s="14" t="s">
        <v>53</v>
      </c>
      <c r="L12" s="256">
        <v>30885</v>
      </c>
      <c r="M12" s="16"/>
      <c r="N12" s="17">
        <v>0</v>
      </c>
    </row>
  </sheetData>
  <mergeCells count="23">
    <mergeCell ref="F8:G8"/>
    <mergeCell ref="I8:J8"/>
    <mergeCell ref="F9:G9"/>
    <mergeCell ref="I9:J9"/>
    <mergeCell ref="F10:G10"/>
    <mergeCell ref="I10:J10"/>
    <mergeCell ref="K5:L6"/>
    <mergeCell ref="M5:N6"/>
    <mergeCell ref="F6:G6"/>
    <mergeCell ref="I6:J6"/>
    <mergeCell ref="A7:D7"/>
    <mergeCell ref="E7:J7"/>
    <mergeCell ref="H5:J5"/>
    <mergeCell ref="A5:A6"/>
    <mergeCell ref="B5:B6"/>
    <mergeCell ref="C5:C6"/>
    <mergeCell ref="D5:D6"/>
    <mergeCell ref="E5:G5"/>
    <mergeCell ref="F11:G11"/>
    <mergeCell ref="I11:J11"/>
    <mergeCell ref="A12:D12"/>
    <mergeCell ref="E12:G12"/>
    <mergeCell ref="H12:J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0"/>
  <sheetViews>
    <sheetView workbookViewId="0">
      <selection activeCell="D8" sqref="D8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x14ac:dyDescent="0.25">
      <c r="A1" s="11" t="s">
        <v>38</v>
      </c>
    </row>
    <row r="2" spans="1:14" x14ac:dyDescent="0.25">
      <c r="A2" s="13" t="s">
        <v>362</v>
      </c>
    </row>
    <row r="3" spans="1:14" x14ac:dyDescent="0.25">
      <c r="A3" s="12" t="s">
        <v>39</v>
      </c>
      <c r="B3" s="12" t="s">
        <v>40</v>
      </c>
    </row>
    <row r="4" spans="1:14" x14ac:dyDescent="0.25">
      <c r="A4" s="12" t="s">
        <v>41</v>
      </c>
      <c r="B4" s="12" t="s">
        <v>332</v>
      </c>
    </row>
    <row r="5" spans="1:14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x14ac:dyDescent="0.25">
      <c r="A6" s="335"/>
      <c r="B6" s="337"/>
      <c r="C6" s="337"/>
      <c r="D6" s="339"/>
      <c r="E6" s="299" t="s">
        <v>50</v>
      </c>
      <c r="F6" s="344"/>
      <c r="G6" s="344"/>
      <c r="H6" s="298" t="s">
        <v>50</v>
      </c>
      <c r="I6" s="345"/>
      <c r="J6" s="345"/>
      <c r="K6" s="335"/>
      <c r="L6" s="343"/>
      <c r="M6" s="335"/>
      <c r="N6" s="343"/>
    </row>
    <row r="7" spans="1:14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72" outlineLevel="1" x14ac:dyDescent="0.25">
      <c r="A8" s="18" t="s">
        <v>399</v>
      </c>
      <c r="B8" s="19" t="s">
        <v>504</v>
      </c>
      <c r="C8" s="19" t="s">
        <v>299</v>
      </c>
      <c r="D8" s="19" t="s">
        <v>505</v>
      </c>
      <c r="E8" s="20">
        <v>8310</v>
      </c>
      <c r="F8" s="341">
        <v>15010</v>
      </c>
      <c r="G8" s="341"/>
      <c r="H8" s="20">
        <v>3310</v>
      </c>
      <c r="I8" s="342" t="s">
        <v>52</v>
      </c>
      <c r="J8" s="342"/>
      <c r="K8" s="21" t="s">
        <v>53</v>
      </c>
      <c r="L8" s="292">
        <v>15010</v>
      </c>
      <c r="M8" s="22"/>
      <c r="N8" s="23"/>
    </row>
    <row r="9" spans="1:14" ht="72" outlineLevel="1" x14ac:dyDescent="0.25">
      <c r="A9" s="18" t="s">
        <v>401</v>
      </c>
      <c r="B9" s="19" t="s">
        <v>506</v>
      </c>
      <c r="C9" s="19" t="s">
        <v>299</v>
      </c>
      <c r="D9" s="19" t="s">
        <v>505</v>
      </c>
      <c r="E9" s="20">
        <v>8310</v>
      </c>
      <c r="F9" s="341">
        <v>19000</v>
      </c>
      <c r="G9" s="341"/>
      <c r="H9" s="20">
        <v>3310</v>
      </c>
      <c r="I9" s="342" t="s">
        <v>52</v>
      </c>
      <c r="J9" s="342"/>
      <c r="K9" s="21" t="s">
        <v>53</v>
      </c>
      <c r="L9" s="292">
        <v>34010</v>
      </c>
      <c r="M9" s="22"/>
      <c r="N9" s="23"/>
    </row>
    <row r="10" spans="1:14" ht="72" outlineLevel="1" x14ac:dyDescent="0.25">
      <c r="A10" s="18" t="s">
        <v>403</v>
      </c>
      <c r="B10" s="19" t="s">
        <v>507</v>
      </c>
      <c r="C10" s="19" t="s">
        <v>299</v>
      </c>
      <c r="D10" s="19" t="s">
        <v>505</v>
      </c>
      <c r="E10" s="20">
        <v>8310</v>
      </c>
      <c r="F10" s="341">
        <v>17290</v>
      </c>
      <c r="G10" s="341"/>
      <c r="H10" s="20">
        <v>3310</v>
      </c>
      <c r="I10" s="342" t="s">
        <v>52</v>
      </c>
      <c r="J10" s="342"/>
      <c r="K10" s="21" t="s">
        <v>53</v>
      </c>
      <c r="L10" s="292">
        <v>51300</v>
      </c>
      <c r="M10" s="22"/>
      <c r="N10" s="23"/>
    </row>
    <row r="11" spans="1:14" ht="72" outlineLevel="1" x14ac:dyDescent="0.25">
      <c r="A11" s="18" t="s">
        <v>405</v>
      </c>
      <c r="B11" s="19" t="s">
        <v>508</v>
      </c>
      <c r="C11" s="19" t="s">
        <v>299</v>
      </c>
      <c r="D11" s="19" t="s">
        <v>505</v>
      </c>
      <c r="E11" s="20">
        <v>8310</v>
      </c>
      <c r="F11" s="341">
        <v>21470</v>
      </c>
      <c r="G11" s="341"/>
      <c r="H11" s="20">
        <v>3310</v>
      </c>
      <c r="I11" s="342" t="s">
        <v>52</v>
      </c>
      <c r="J11" s="342"/>
      <c r="K11" s="21" t="s">
        <v>53</v>
      </c>
      <c r="L11" s="292">
        <v>72770</v>
      </c>
      <c r="M11" s="22"/>
      <c r="N11" s="23"/>
    </row>
    <row r="12" spans="1:14" ht="72" outlineLevel="1" x14ac:dyDescent="0.25">
      <c r="A12" s="18" t="s">
        <v>374</v>
      </c>
      <c r="B12" s="19" t="s">
        <v>509</v>
      </c>
      <c r="C12" s="19" t="s">
        <v>299</v>
      </c>
      <c r="D12" s="19" t="s">
        <v>505</v>
      </c>
      <c r="E12" s="20">
        <v>8310</v>
      </c>
      <c r="F12" s="341">
        <v>15010</v>
      </c>
      <c r="G12" s="341"/>
      <c r="H12" s="20">
        <v>3310</v>
      </c>
      <c r="I12" s="342" t="s">
        <v>52</v>
      </c>
      <c r="J12" s="342"/>
      <c r="K12" s="21" t="s">
        <v>53</v>
      </c>
      <c r="L12" s="292">
        <v>87780</v>
      </c>
      <c r="M12" s="22"/>
      <c r="N12" s="23"/>
    </row>
    <row r="13" spans="1:14" ht="72" outlineLevel="1" x14ac:dyDescent="0.25">
      <c r="A13" s="18" t="s">
        <v>408</v>
      </c>
      <c r="B13" s="19" t="s">
        <v>510</v>
      </c>
      <c r="C13" s="19" t="s">
        <v>299</v>
      </c>
      <c r="D13" s="19" t="s">
        <v>505</v>
      </c>
      <c r="E13" s="20">
        <v>8310</v>
      </c>
      <c r="F13" s="341">
        <v>23370</v>
      </c>
      <c r="G13" s="341"/>
      <c r="H13" s="20">
        <v>3310</v>
      </c>
      <c r="I13" s="342" t="s">
        <v>52</v>
      </c>
      <c r="J13" s="342"/>
      <c r="K13" s="21" t="s">
        <v>53</v>
      </c>
      <c r="L13" s="292">
        <v>111150</v>
      </c>
      <c r="M13" s="22"/>
      <c r="N13" s="23"/>
    </row>
    <row r="14" spans="1:14" ht="72" outlineLevel="1" x14ac:dyDescent="0.25">
      <c r="A14" s="18" t="s">
        <v>410</v>
      </c>
      <c r="B14" s="19" t="s">
        <v>511</v>
      </c>
      <c r="C14" s="19" t="s">
        <v>299</v>
      </c>
      <c r="D14" s="19" t="s">
        <v>505</v>
      </c>
      <c r="E14" s="20">
        <v>8310</v>
      </c>
      <c r="F14" s="341">
        <v>20520</v>
      </c>
      <c r="G14" s="341"/>
      <c r="H14" s="20">
        <v>3310</v>
      </c>
      <c r="I14" s="342" t="s">
        <v>52</v>
      </c>
      <c r="J14" s="342"/>
      <c r="K14" s="21" t="s">
        <v>53</v>
      </c>
      <c r="L14" s="292">
        <v>131670</v>
      </c>
      <c r="M14" s="22"/>
      <c r="N14" s="23"/>
    </row>
    <row r="15" spans="1:14" ht="72" outlineLevel="1" x14ac:dyDescent="0.25">
      <c r="A15" s="18" t="s">
        <v>412</v>
      </c>
      <c r="B15" s="19" t="s">
        <v>512</v>
      </c>
      <c r="C15" s="19" t="s">
        <v>299</v>
      </c>
      <c r="D15" s="19" t="s">
        <v>505</v>
      </c>
      <c r="E15" s="20">
        <v>8310</v>
      </c>
      <c r="F15" s="341">
        <v>10640</v>
      </c>
      <c r="G15" s="341"/>
      <c r="H15" s="20">
        <v>3310</v>
      </c>
      <c r="I15" s="342" t="s">
        <v>52</v>
      </c>
      <c r="J15" s="342"/>
      <c r="K15" s="21" t="s">
        <v>53</v>
      </c>
      <c r="L15" s="292">
        <v>142310</v>
      </c>
      <c r="M15" s="22"/>
      <c r="N15" s="23"/>
    </row>
    <row r="16" spans="1:14" ht="72" outlineLevel="1" x14ac:dyDescent="0.25">
      <c r="A16" s="18" t="s">
        <v>386</v>
      </c>
      <c r="B16" s="19" t="s">
        <v>513</v>
      </c>
      <c r="C16" s="19" t="s">
        <v>299</v>
      </c>
      <c r="D16" s="19" t="s">
        <v>505</v>
      </c>
      <c r="E16" s="20">
        <v>8310</v>
      </c>
      <c r="F16" s="341">
        <v>8740</v>
      </c>
      <c r="G16" s="341"/>
      <c r="H16" s="20">
        <v>3310</v>
      </c>
      <c r="I16" s="342" t="s">
        <v>52</v>
      </c>
      <c r="J16" s="342"/>
      <c r="K16" s="21" t="s">
        <v>53</v>
      </c>
      <c r="L16" s="292">
        <v>151050</v>
      </c>
      <c r="M16" s="22"/>
      <c r="N16" s="23"/>
    </row>
    <row r="17" spans="1:14" ht="72" outlineLevel="1" x14ac:dyDescent="0.25">
      <c r="A17" s="18" t="s">
        <v>388</v>
      </c>
      <c r="B17" s="19" t="s">
        <v>514</v>
      </c>
      <c r="C17" s="19" t="s">
        <v>299</v>
      </c>
      <c r="D17" s="19" t="s">
        <v>505</v>
      </c>
      <c r="E17" s="20">
        <v>8310</v>
      </c>
      <c r="F17" s="341">
        <v>4750</v>
      </c>
      <c r="G17" s="341"/>
      <c r="H17" s="20">
        <v>3310</v>
      </c>
      <c r="I17" s="342" t="s">
        <v>52</v>
      </c>
      <c r="J17" s="342"/>
      <c r="K17" s="21" t="s">
        <v>53</v>
      </c>
      <c r="L17" s="292">
        <v>155800</v>
      </c>
      <c r="M17" s="22"/>
      <c r="N17" s="23"/>
    </row>
    <row r="18" spans="1:14" ht="72" outlineLevel="1" x14ac:dyDescent="0.25">
      <c r="A18" s="18" t="s">
        <v>416</v>
      </c>
      <c r="B18" s="19" t="s">
        <v>515</v>
      </c>
      <c r="C18" s="19" t="s">
        <v>299</v>
      </c>
      <c r="D18" s="19" t="s">
        <v>505</v>
      </c>
      <c r="E18" s="20">
        <v>8310</v>
      </c>
      <c r="F18" s="341">
        <v>9880</v>
      </c>
      <c r="G18" s="341"/>
      <c r="H18" s="20">
        <v>3310</v>
      </c>
      <c r="I18" s="342" t="s">
        <v>52</v>
      </c>
      <c r="J18" s="342"/>
      <c r="K18" s="21" t="s">
        <v>53</v>
      </c>
      <c r="L18" s="292">
        <v>165680</v>
      </c>
      <c r="M18" s="22"/>
      <c r="N18" s="23"/>
    </row>
    <row r="19" spans="1:14" ht="72" outlineLevel="1" x14ac:dyDescent="0.25">
      <c r="A19" s="18" t="s">
        <v>418</v>
      </c>
      <c r="B19" s="19" t="s">
        <v>516</v>
      </c>
      <c r="C19" s="19" t="s">
        <v>299</v>
      </c>
      <c r="D19" s="19" t="s">
        <v>505</v>
      </c>
      <c r="E19" s="20">
        <v>8310</v>
      </c>
      <c r="F19" s="341">
        <v>7410</v>
      </c>
      <c r="G19" s="341"/>
      <c r="H19" s="20">
        <v>3310</v>
      </c>
      <c r="I19" s="342" t="s">
        <v>52</v>
      </c>
      <c r="J19" s="342"/>
      <c r="K19" s="21" t="s">
        <v>53</v>
      </c>
      <c r="L19" s="292">
        <v>173090</v>
      </c>
      <c r="M19" s="22"/>
      <c r="N19" s="23"/>
    </row>
    <row r="20" spans="1:14" x14ac:dyDescent="0.25">
      <c r="A20" s="332" t="s">
        <v>54</v>
      </c>
      <c r="B20" s="332"/>
      <c r="C20" s="332"/>
      <c r="D20" s="332"/>
      <c r="E20" s="347">
        <v>173090</v>
      </c>
      <c r="F20" s="347"/>
      <c r="G20" s="347"/>
      <c r="H20" s="348">
        <v>0</v>
      </c>
      <c r="I20" s="348"/>
      <c r="J20" s="348"/>
      <c r="K20" s="14" t="s">
        <v>53</v>
      </c>
      <c r="L20" s="256">
        <v>173090</v>
      </c>
      <c r="M20" s="16"/>
      <c r="N20" s="17">
        <v>0</v>
      </c>
    </row>
  </sheetData>
  <mergeCells count="39"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I8:J8"/>
    <mergeCell ref="F9:G9"/>
    <mergeCell ref="I9:J9"/>
    <mergeCell ref="F10:G10"/>
    <mergeCell ref="I10:J10"/>
    <mergeCell ref="A20:D20"/>
    <mergeCell ref="E20:G20"/>
    <mergeCell ref="H20:J20"/>
    <mergeCell ref="K5:L6"/>
    <mergeCell ref="M5:N6"/>
    <mergeCell ref="F6:G6"/>
    <mergeCell ref="I6:J6"/>
    <mergeCell ref="A7:D7"/>
    <mergeCell ref="E7:J7"/>
    <mergeCell ref="A5:A6"/>
    <mergeCell ref="B5:B6"/>
    <mergeCell ref="C5:C6"/>
    <mergeCell ref="D5:D6"/>
    <mergeCell ref="E5:G5"/>
    <mergeCell ref="H5:J5"/>
    <mergeCell ref="F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L52"/>
  <sheetViews>
    <sheetView topLeftCell="A22" zoomScaleNormal="100" workbookViewId="0">
      <selection activeCell="G12" sqref="G12"/>
    </sheetView>
  </sheetViews>
  <sheetFormatPr defaultRowHeight="15.75" x14ac:dyDescent="0.25"/>
  <cols>
    <col min="1" max="1" width="0.5" style="1" customWidth="1"/>
    <col min="2" max="2" width="5" style="1" customWidth="1"/>
    <col min="3" max="3" width="47" style="1" customWidth="1"/>
    <col min="4" max="4" width="11.125" style="1" customWidth="1"/>
    <col min="5" max="5" width="11.875" style="1" customWidth="1"/>
    <col min="6" max="6" width="12" style="1" hidden="1" customWidth="1"/>
    <col min="7" max="7" width="13.75" style="3" customWidth="1"/>
    <col min="8" max="8" width="12.875" style="1" customWidth="1"/>
    <col min="9" max="9" width="0.5" style="1" customWidth="1"/>
    <col min="10" max="10" width="9.875" style="1" bestFit="1" customWidth="1"/>
    <col min="11" max="11" width="11.875" style="1" bestFit="1" customWidth="1"/>
    <col min="12" max="12" width="12.25" style="1" bestFit="1" customWidth="1"/>
    <col min="13" max="16384" width="9" style="1"/>
  </cols>
  <sheetData>
    <row r="7" spans="2:9" x14ac:dyDescent="0.25">
      <c r="B7" s="316" t="s">
        <v>75</v>
      </c>
      <c r="C7" s="316"/>
      <c r="D7" s="316"/>
      <c r="E7" s="316"/>
      <c r="F7" s="316"/>
      <c r="G7" s="316"/>
      <c r="H7" s="316"/>
    </row>
    <row r="8" spans="2:9" x14ac:dyDescent="0.25">
      <c r="B8" s="317" t="s">
        <v>76</v>
      </c>
      <c r="C8" s="317"/>
      <c r="D8" s="317"/>
      <c r="E8" s="317"/>
      <c r="F8" s="317"/>
      <c r="G8" s="317"/>
      <c r="H8" s="317"/>
      <c r="I8" s="25"/>
    </row>
    <row r="9" spans="2:9" x14ac:dyDescent="0.25">
      <c r="B9" s="317" t="s">
        <v>520</v>
      </c>
      <c r="C9" s="317"/>
      <c r="D9" s="317"/>
      <c r="E9" s="317"/>
      <c r="F9" s="317"/>
      <c r="G9" s="317"/>
      <c r="H9" s="317"/>
      <c r="I9" s="25"/>
    </row>
    <row r="10" spans="2:9" ht="16.5" thickBot="1" x14ac:dyDescent="0.3">
      <c r="B10" s="303"/>
      <c r="C10" s="303"/>
      <c r="D10" s="303"/>
      <c r="E10" s="303"/>
      <c r="F10" s="303"/>
      <c r="G10" s="303"/>
      <c r="H10" s="25"/>
      <c r="I10" s="25"/>
    </row>
    <row r="11" spans="2:9" ht="63.75" thickBot="1" x14ac:dyDescent="0.3">
      <c r="B11" s="144" t="s">
        <v>0</v>
      </c>
      <c r="C11" s="145" t="s">
        <v>1</v>
      </c>
      <c r="D11" s="145" t="s">
        <v>2</v>
      </c>
      <c r="E11" s="146" t="s">
        <v>77</v>
      </c>
      <c r="F11" s="146" t="s">
        <v>78</v>
      </c>
      <c r="G11" s="146" t="s">
        <v>79</v>
      </c>
      <c r="H11" s="147" t="s">
        <v>146</v>
      </c>
    </row>
    <row r="12" spans="2:9" s="8" customFormat="1" ht="15" x14ac:dyDescent="0.25">
      <c r="B12" s="148">
        <v>1</v>
      </c>
      <c r="C12" s="149">
        <v>2</v>
      </c>
      <c r="D12" s="149">
        <v>3</v>
      </c>
      <c r="E12" s="149">
        <v>4</v>
      </c>
      <c r="F12" s="149">
        <v>5</v>
      </c>
      <c r="G12" s="150">
        <v>6</v>
      </c>
      <c r="H12" s="151"/>
    </row>
    <row r="13" spans="2:9" ht="31.5" x14ac:dyDescent="0.25">
      <c r="B13" s="152" t="s">
        <v>3</v>
      </c>
      <c r="C13" s="114" t="s">
        <v>80</v>
      </c>
      <c r="D13" s="115" t="s">
        <v>4</v>
      </c>
      <c r="E13" s="153">
        <f>E15+E20+E25+E26+E39</f>
        <v>1447555.81149</v>
      </c>
      <c r="F13" s="153">
        <f>F15+F20+F25+F26+F39</f>
        <v>1037810.4865527172</v>
      </c>
      <c r="G13" s="153">
        <f>G15+G20+G25+G26+G39</f>
        <v>329745.32493728295</v>
      </c>
      <c r="H13" s="154">
        <f>H15+H20+H25+H26+H39</f>
        <v>1117810.4865527172</v>
      </c>
    </row>
    <row r="14" spans="2:9" x14ac:dyDescent="0.25">
      <c r="B14" s="40"/>
      <c r="C14" s="27" t="s">
        <v>7</v>
      </c>
      <c r="D14" s="26"/>
      <c r="E14" s="155"/>
      <c r="F14" s="155"/>
      <c r="G14" s="155"/>
      <c r="H14" s="156"/>
    </row>
    <row r="15" spans="2:9" x14ac:dyDescent="0.25">
      <c r="B15" s="152">
        <v>1</v>
      </c>
      <c r="C15" s="114" t="s">
        <v>81</v>
      </c>
      <c r="D15" s="115" t="s">
        <v>4</v>
      </c>
      <c r="E15" s="153">
        <f>E17+E18+E19</f>
        <v>435523.39288</v>
      </c>
      <c r="F15" s="153">
        <f t="shared" ref="F15:H15" si="0">F17+F18+F19</f>
        <v>312244.08805670799</v>
      </c>
      <c r="G15" s="153">
        <f t="shared" si="0"/>
        <v>73279.304823291925</v>
      </c>
      <c r="H15" s="154">
        <f t="shared" si="0"/>
        <v>362244.08805670805</v>
      </c>
    </row>
    <row r="16" spans="2:9" x14ac:dyDescent="0.25">
      <c r="B16" s="40"/>
      <c r="C16" s="27" t="s">
        <v>82</v>
      </c>
      <c r="D16" s="26"/>
      <c r="E16" s="155"/>
      <c r="F16" s="155"/>
      <c r="G16" s="155"/>
      <c r="H16" s="156"/>
    </row>
    <row r="17" spans="2:12" ht="18.75" customHeight="1" x14ac:dyDescent="0.25">
      <c r="B17" s="40" t="s">
        <v>5</v>
      </c>
      <c r="C17" s="27" t="s">
        <v>83</v>
      </c>
      <c r="D17" s="26" t="s">
        <v>4</v>
      </c>
      <c r="E17" s="216">
        <v>371279.59746000002</v>
      </c>
      <c r="F17" s="216">
        <f>$E17/$E$46*F$46</f>
        <v>266185.14922090893</v>
      </c>
      <c r="G17" s="216">
        <v>55094.448239090998</v>
      </c>
      <c r="H17" s="217">
        <v>316185.14922090899</v>
      </c>
      <c r="J17" s="157"/>
      <c r="K17" s="157"/>
      <c r="L17" s="157"/>
    </row>
    <row r="18" spans="2:12" ht="16.5" customHeight="1" x14ac:dyDescent="0.25">
      <c r="B18" s="40" t="s">
        <v>84</v>
      </c>
      <c r="C18" s="27" t="s">
        <v>85</v>
      </c>
      <c r="D18" s="26" t="s">
        <v>4</v>
      </c>
      <c r="E18" s="216">
        <v>14086.33598</v>
      </c>
      <c r="F18" s="216">
        <f>$E18/$E$46*F$46</f>
        <v>10099.055995707171</v>
      </c>
      <c r="G18" s="216">
        <v>3987.2799842928289</v>
      </c>
      <c r="H18" s="217">
        <v>10099.055995707171</v>
      </c>
      <c r="J18" s="157"/>
      <c r="K18" s="157"/>
      <c r="L18" s="157"/>
    </row>
    <row r="19" spans="2:12" ht="19.5" customHeight="1" x14ac:dyDescent="0.25">
      <c r="B19" s="40" t="s">
        <v>86</v>
      </c>
      <c r="C19" s="27" t="s">
        <v>87</v>
      </c>
      <c r="D19" s="26" t="s">
        <v>4</v>
      </c>
      <c r="E19" s="216">
        <v>50157.459439999999</v>
      </c>
      <c r="F19" s="216">
        <f>$E19/$E$46*F$46</f>
        <v>35959.882840091908</v>
      </c>
      <c r="G19" s="216">
        <v>14197.57659990809</v>
      </c>
      <c r="H19" s="217">
        <v>35959.882840091908</v>
      </c>
      <c r="J19" s="157"/>
      <c r="K19" s="157"/>
      <c r="L19" s="157"/>
    </row>
    <row r="20" spans="2:12" x14ac:dyDescent="0.25">
      <c r="B20" s="152">
        <v>2</v>
      </c>
      <c r="C20" s="114" t="s">
        <v>6</v>
      </c>
      <c r="D20" s="115" t="s">
        <v>4</v>
      </c>
      <c r="E20" s="218">
        <f>E22+E23+E24</f>
        <v>698047.68461000011</v>
      </c>
      <c r="F20" s="218">
        <f t="shared" ref="F20:H20" si="1">F22+F23+F24</f>
        <v>500458.22168087529</v>
      </c>
      <c r="G20" s="218">
        <f>G22+G23+G24</f>
        <v>167589.4629291248</v>
      </c>
      <c r="H20" s="219">
        <f t="shared" si="1"/>
        <v>530458.22168087529</v>
      </c>
      <c r="K20" s="157"/>
      <c r="L20" s="157"/>
    </row>
    <row r="21" spans="2:12" x14ac:dyDescent="0.25">
      <c r="B21" s="40"/>
      <c r="C21" s="27" t="s">
        <v>7</v>
      </c>
      <c r="D21" s="26"/>
      <c r="E21" s="216"/>
      <c r="F21" s="216"/>
      <c r="G21" s="216"/>
      <c r="H21" s="217"/>
      <c r="K21" s="157"/>
      <c r="L21" s="157"/>
    </row>
    <row r="22" spans="2:12" x14ac:dyDescent="0.25">
      <c r="B22" s="40" t="s">
        <v>8</v>
      </c>
      <c r="C22" s="27" t="s">
        <v>88</v>
      </c>
      <c r="D22" s="26" t="s">
        <v>4</v>
      </c>
      <c r="E22" s="216">
        <v>616638.78520000004</v>
      </c>
      <c r="F22" s="216">
        <f>$E22/$E$46*F$46</f>
        <v>442092.93528860202</v>
      </c>
      <c r="G22" s="216">
        <v>144545.84991139799</v>
      </c>
      <c r="H22" s="217">
        <v>472092.93528860202</v>
      </c>
      <c r="J22" s="157"/>
      <c r="K22" s="157"/>
      <c r="L22" s="157"/>
    </row>
    <row r="23" spans="2:12" x14ac:dyDescent="0.25">
      <c r="B23" s="40" t="s">
        <v>12</v>
      </c>
      <c r="C23" s="27" t="s">
        <v>232</v>
      </c>
      <c r="D23" s="26" t="s">
        <v>4</v>
      </c>
      <c r="E23" s="216">
        <v>62913.891090000005</v>
      </c>
      <c r="F23" s="216">
        <f>$E23/$E$46*F$46</f>
        <v>45105.477388005093</v>
      </c>
      <c r="G23" s="216">
        <v>17808.413701994916</v>
      </c>
      <c r="H23" s="217">
        <v>45105.477388005093</v>
      </c>
      <c r="J23" s="157"/>
      <c r="K23" s="157"/>
      <c r="L23" s="157"/>
    </row>
    <row r="24" spans="2:12" x14ac:dyDescent="0.25">
      <c r="B24" s="40" t="s">
        <v>233</v>
      </c>
      <c r="C24" s="27" t="s">
        <v>234</v>
      </c>
      <c r="D24" s="26" t="s">
        <v>4</v>
      </c>
      <c r="E24" s="216">
        <v>18495.008320000001</v>
      </c>
      <c r="F24" s="216">
        <f>$E24/$E$46*F$46</f>
        <v>13259.809004268123</v>
      </c>
      <c r="G24" s="216">
        <v>5235.1993157318793</v>
      </c>
      <c r="H24" s="217">
        <v>13259.809004268121</v>
      </c>
      <c r="J24" s="157"/>
      <c r="K24" s="157"/>
      <c r="L24" s="157"/>
    </row>
    <row r="25" spans="2:12" ht="31.5" x14ac:dyDescent="0.25">
      <c r="B25" s="152">
        <v>3</v>
      </c>
      <c r="C25" s="114" t="s">
        <v>13</v>
      </c>
      <c r="D25" s="115" t="s">
        <v>4</v>
      </c>
      <c r="E25" s="218">
        <v>223974.76537000001</v>
      </c>
      <c r="F25" s="218">
        <f>$E25/$E$46*F$46</f>
        <v>160576.44090759545</v>
      </c>
      <c r="G25" s="218">
        <v>63398.324462404576</v>
      </c>
      <c r="H25" s="220">
        <v>160576.44090759545</v>
      </c>
      <c r="J25" s="157"/>
      <c r="K25" s="157"/>
      <c r="L25" s="157"/>
    </row>
    <row r="26" spans="2:12" x14ac:dyDescent="0.25">
      <c r="B26" s="152">
        <v>4</v>
      </c>
      <c r="C26" s="114" t="s">
        <v>90</v>
      </c>
      <c r="D26" s="115" t="s">
        <v>4</v>
      </c>
      <c r="E26" s="218">
        <f>SUM(E28:E38)</f>
        <v>69939.781809999986</v>
      </c>
      <c r="F26" s="218">
        <f>SUM(F28:F38)</f>
        <v>50142.618622016693</v>
      </c>
      <c r="G26" s="218">
        <f>SUM(G28:G38)</f>
        <v>19797.163187983304</v>
      </c>
      <c r="H26" s="219">
        <f>SUM(H28:H38)</f>
        <v>50142.618622016693</v>
      </c>
      <c r="K26" s="157"/>
      <c r="L26" s="157"/>
    </row>
    <row r="27" spans="2:12" x14ac:dyDescent="0.25">
      <c r="B27" s="40"/>
      <c r="C27" s="27" t="s">
        <v>91</v>
      </c>
      <c r="D27" s="26"/>
      <c r="E27" s="216"/>
      <c r="F27" s="216"/>
      <c r="G27" s="216"/>
      <c r="H27" s="217"/>
      <c r="K27" s="157"/>
      <c r="L27" s="157"/>
    </row>
    <row r="28" spans="2:12" ht="18.75" customHeight="1" x14ac:dyDescent="0.25">
      <c r="B28" s="40" t="s">
        <v>14</v>
      </c>
      <c r="C28" s="27" t="s">
        <v>92</v>
      </c>
      <c r="D28" s="26" t="s">
        <v>4</v>
      </c>
      <c r="E28" s="216">
        <v>1651.5814499999999</v>
      </c>
      <c r="F28" s="216">
        <f t="shared" ref="F28:F38" si="2">$E28/$E$46*F$46</f>
        <v>1184.0846028877158</v>
      </c>
      <c r="G28" s="216">
        <v>467.49684711228412</v>
      </c>
      <c r="H28" s="217">
        <v>1184.0846028877158</v>
      </c>
      <c r="J28" s="157"/>
      <c r="K28" s="157"/>
      <c r="L28" s="157"/>
    </row>
    <row r="29" spans="2:12" x14ac:dyDescent="0.25">
      <c r="B29" s="40" t="s">
        <v>93</v>
      </c>
      <c r="C29" s="27" t="s">
        <v>94</v>
      </c>
      <c r="D29" s="26" t="s">
        <v>4</v>
      </c>
      <c r="E29" s="216">
        <v>6882.8830399999997</v>
      </c>
      <c r="F29" s="216">
        <f t="shared" si="2"/>
        <v>4934.6133253924554</v>
      </c>
      <c r="G29" s="216">
        <v>1948.2697146075438</v>
      </c>
      <c r="H29" s="217">
        <v>4934.6133253924563</v>
      </c>
      <c r="J29" s="157"/>
      <c r="K29" s="157"/>
      <c r="L29" s="157"/>
    </row>
    <row r="30" spans="2:12" ht="31.5" x14ac:dyDescent="0.25">
      <c r="B30" s="40" t="s">
        <v>95</v>
      </c>
      <c r="C30" s="27" t="s">
        <v>96</v>
      </c>
      <c r="D30" s="26" t="s">
        <v>4</v>
      </c>
      <c r="E30" s="216">
        <v>24611.709559999999</v>
      </c>
      <c r="F30" s="216">
        <f t="shared" si="2"/>
        <v>17645.116043620132</v>
      </c>
      <c r="G30" s="216">
        <v>6966.5935163798686</v>
      </c>
      <c r="H30" s="217">
        <v>17645.116043620132</v>
      </c>
      <c r="J30" s="157"/>
      <c r="K30" s="157"/>
      <c r="L30" s="157"/>
    </row>
    <row r="31" spans="2:12" ht="31.5" x14ac:dyDescent="0.25">
      <c r="B31" s="40" t="s">
        <v>97</v>
      </c>
      <c r="C31" s="27" t="s">
        <v>98</v>
      </c>
      <c r="D31" s="26" t="s">
        <v>4</v>
      </c>
      <c r="E31" s="216">
        <v>1213.6155200000001</v>
      </c>
      <c r="F31" s="216">
        <f t="shared" si="2"/>
        <v>870.08936256674997</v>
      </c>
      <c r="G31" s="216">
        <v>343.52615743324992</v>
      </c>
      <c r="H31" s="217">
        <v>870.0893625667502</v>
      </c>
      <c r="J31" s="157"/>
      <c r="K31" s="157"/>
      <c r="L31" s="157"/>
    </row>
    <row r="32" spans="2:12" x14ac:dyDescent="0.25">
      <c r="B32" s="40" t="s">
        <v>99</v>
      </c>
      <c r="C32" s="27" t="s">
        <v>122</v>
      </c>
      <c r="D32" s="26" t="s">
        <v>4</v>
      </c>
      <c r="E32" s="216">
        <v>17097.428619999999</v>
      </c>
      <c r="F32" s="216">
        <f t="shared" si="2"/>
        <v>12257.828384978389</v>
      </c>
      <c r="G32" s="216">
        <v>4839.6002350216104</v>
      </c>
      <c r="H32" s="217">
        <v>12257.828384978387</v>
      </c>
      <c r="J32" s="157"/>
      <c r="K32" s="157"/>
      <c r="L32" s="157"/>
    </row>
    <row r="33" spans="2:12" x14ac:dyDescent="0.25">
      <c r="B33" s="40" t="s">
        <v>100</v>
      </c>
      <c r="C33" s="27" t="s">
        <v>264</v>
      </c>
      <c r="D33" s="26" t="s">
        <v>4</v>
      </c>
      <c r="E33" s="216">
        <v>4601.3329999999996</v>
      </c>
      <c r="F33" s="216">
        <f t="shared" si="2"/>
        <v>3298.8791185921477</v>
      </c>
      <c r="G33" s="216">
        <v>1302.4538814078514</v>
      </c>
      <c r="H33" s="217">
        <v>3298.8791185921482</v>
      </c>
      <c r="J33" s="157"/>
      <c r="K33" s="157"/>
      <c r="L33" s="157"/>
    </row>
    <row r="34" spans="2:12" ht="31.5" x14ac:dyDescent="0.25">
      <c r="B34" s="40" t="s">
        <v>101</v>
      </c>
      <c r="C34" s="27" t="s">
        <v>106</v>
      </c>
      <c r="D34" s="26" t="s">
        <v>4</v>
      </c>
      <c r="E34" s="216">
        <v>1160.6985500000001</v>
      </c>
      <c r="F34" s="216">
        <f t="shared" si="2"/>
        <v>832.15107656307089</v>
      </c>
      <c r="G34" s="216">
        <v>328.54747343692918</v>
      </c>
      <c r="H34" s="217">
        <v>832.15107656307089</v>
      </c>
      <c r="J34" s="157"/>
      <c r="K34" s="157"/>
      <c r="L34" s="157"/>
    </row>
    <row r="35" spans="2:12" x14ac:dyDescent="0.25">
      <c r="B35" s="40" t="s">
        <v>102</v>
      </c>
      <c r="C35" s="27" t="s">
        <v>107</v>
      </c>
      <c r="D35" s="26" t="s">
        <v>4</v>
      </c>
      <c r="E35" s="216">
        <v>1214.5355300000001</v>
      </c>
      <c r="F35" s="216">
        <f t="shared" si="2"/>
        <v>870.74895442369586</v>
      </c>
      <c r="G35" s="216">
        <v>343.78657557630419</v>
      </c>
      <c r="H35" s="217">
        <v>870.74895442369598</v>
      </c>
      <c r="J35" s="157"/>
      <c r="K35" s="157"/>
      <c r="L35" s="157"/>
    </row>
    <row r="36" spans="2:12" x14ac:dyDescent="0.25">
      <c r="B36" s="40" t="s">
        <v>103</v>
      </c>
      <c r="C36" s="27" t="s">
        <v>108</v>
      </c>
      <c r="D36" s="26" t="s">
        <v>4</v>
      </c>
      <c r="E36" s="216">
        <v>11000</v>
      </c>
      <c r="F36" s="216">
        <f t="shared" si="2"/>
        <v>7886.3386554534591</v>
      </c>
      <c r="G36" s="216">
        <v>3113.6613445465409</v>
      </c>
      <c r="H36" s="217">
        <v>7886.3386554534591</v>
      </c>
      <c r="J36" s="157"/>
      <c r="K36" s="157"/>
      <c r="L36" s="157"/>
    </row>
    <row r="37" spans="2:12" x14ac:dyDescent="0.25">
      <c r="B37" s="40" t="s">
        <v>104</v>
      </c>
      <c r="C37" s="27" t="s">
        <v>124</v>
      </c>
      <c r="D37" s="26" t="s">
        <v>4</v>
      </c>
      <c r="E37" s="216">
        <v>332.08359999999999</v>
      </c>
      <c r="F37" s="216">
        <f t="shared" si="2"/>
        <v>238.0839755929222</v>
      </c>
      <c r="G37" s="216">
        <v>93.999624407077789</v>
      </c>
      <c r="H37" s="217">
        <v>238.0839755929222</v>
      </c>
      <c r="J37" s="157"/>
      <c r="K37" s="157"/>
      <c r="L37" s="157"/>
    </row>
    <row r="38" spans="2:12" ht="31.5" x14ac:dyDescent="0.25">
      <c r="B38" s="40" t="s">
        <v>105</v>
      </c>
      <c r="C38" s="158" t="s">
        <v>123</v>
      </c>
      <c r="D38" s="26" t="s">
        <v>4</v>
      </c>
      <c r="E38" s="216">
        <v>173.91293999999999</v>
      </c>
      <c r="F38" s="216">
        <f t="shared" si="2"/>
        <v>124.68512194595982</v>
      </c>
      <c r="G38" s="216">
        <v>49.227818054040171</v>
      </c>
      <c r="H38" s="217">
        <v>124.68512194595982</v>
      </c>
      <c r="J38" s="157"/>
      <c r="K38" s="157"/>
      <c r="L38" s="157"/>
    </row>
    <row r="39" spans="2:12" x14ac:dyDescent="0.25">
      <c r="B39" s="152">
        <v>5</v>
      </c>
      <c r="C39" s="159" t="s">
        <v>109</v>
      </c>
      <c r="D39" s="115" t="s">
        <v>4</v>
      </c>
      <c r="E39" s="218">
        <f>E40</f>
        <v>20070.186819999999</v>
      </c>
      <c r="F39" s="218">
        <f t="shared" ref="F39:H39" si="3">F40</f>
        <v>14389.117285521685</v>
      </c>
      <c r="G39" s="218">
        <f t="shared" si="3"/>
        <v>5681.0695344783162</v>
      </c>
      <c r="H39" s="219">
        <f t="shared" si="3"/>
        <v>14389.117285521685</v>
      </c>
      <c r="K39" s="157"/>
      <c r="L39" s="157"/>
    </row>
    <row r="40" spans="2:12" x14ac:dyDescent="0.25">
      <c r="B40" s="40"/>
      <c r="C40" s="27" t="s">
        <v>343</v>
      </c>
      <c r="D40" s="26" t="s">
        <v>4</v>
      </c>
      <c r="E40" s="216">
        <f>SUM(E41:E43)</f>
        <v>20070.186819999999</v>
      </c>
      <c r="F40" s="216">
        <f>$E40/$E$46*F$46</f>
        <v>14389.117285521685</v>
      </c>
      <c r="G40" s="216">
        <f t="shared" ref="G40:H40" si="4">SUM(G41:G43)</f>
        <v>5681.0695344783162</v>
      </c>
      <c r="H40" s="217">
        <f t="shared" si="4"/>
        <v>14389.117285521685</v>
      </c>
      <c r="J40" s="157"/>
      <c r="K40" s="157"/>
      <c r="L40" s="157"/>
    </row>
    <row r="41" spans="2:12" x14ac:dyDescent="0.25">
      <c r="B41" s="40" t="s">
        <v>15</v>
      </c>
      <c r="C41" s="27" t="s">
        <v>334</v>
      </c>
      <c r="D41" s="26" t="s">
        <v>4</v>
      </c>
      <c r="E41" s="216">
        <v>2575.125</v>
      </c>
      <c r="F41" s="216"/>
      <c r="G41" s="216">
        <v>728.91519726140098</v>
      </c>
      <c r="H41" s="217">
        <v>1846.2098027385991</v>
      </c>
      <c r="J41" s="157"/>
      <c r="K41" s="157"/>
      <c r="L41" s="157"/>
    </row>
    <row r="42" spans="2:12" x14ac:dyDescent="0.25">
      <c r="B42" s="40" t="s">
        <v>235</v>
      </c>
      <c r="C42" s="27" t="s">
        <v>335</v>
      </c>
      <c r="D42" s="26" t="s">
        <v>4</v>
      </c>
      <c r="E42" s="216">
        <v>13491.76182</v>
      </c>
      <c r="F42" s="216"/>
      <c r="G42" s="216">
        <v>3818.9797498875355</v>
      </c>
      <c r="H42" s="217">
        <v>9672.7820701124638</v>
      </c>
      <c r="J42" s="157"/>
      <c r="K42" s="157"/>
      <c r="L42" s="157"/>
    </row>
    <row r="43" spans="2:12" x14ac:dyDescent="0.25">
      <c r="B43" s="40" t="s">
        <v>336</v>
      </c>
      <c r="C43" s="27" t="s">
        <v>337</v>
      </c>
      <c r="D43" s="26" t="s">
        <v>176</v>
      </c>
      <c r="E43" s="216">
        <v>4003.3</v>
      </c>
      <c r="F43" s="216"/>
      <c r="G43" s="216">
        <v>1133.1745873293789</v>
      </c>
      <c r="H43" s="217">
        <v>2870.1254126706212</v>
      </c>
      <c r="J43" s="157"/>
      <c r="K43" s="157"/>
      <c r="L43" s="157"/>
    </row>
    <row r="44" spans="2:12" x14ac:dyDescent="0.25">
      <c r="B44" s="40"/>
      <c r="C44" s="27"/>
      <c r="D44" s="26"/>
      <c r="E44" s="155"/>
      <c r="F44" s="155">
        <f>$E44/$E$46*F$46</f>
        <v>0</v>
      </c>
      <c r="G44" s="155"/>
      <c r="H44" s="156"/>
      <c r="K44" s="157"/>
      <c r="L44" s="157"/>
    </row>
    <row r="45" spans="2:12" x14ac:dyDescent="0.25">
      <c r="B45" s="152" t="s">
        <v>16</v>
      </c>
      <c r="C45" s="114" t="s">
        <v>24</v>
      </c>
      <c r="D45" s="115" t="s">
        <v>4</v>
      </c>
      <c r="E45" s="153">
        <f>E15+E20+E25+E26+E39</f>
        <v>1447555.81149</v>
      </c>
      <c r="F45" s="153">
        <f>F15+F20+F25+F26+F39</f>
        <v>1037810.4865527172</v>
      </c>
      <c r="G45" s="153">
        <f>G15+G20+G25+G26+G39</f>
        <v>329745.32493728295</v>
      </c>
      <c r="H45" s="154">
        <f>H15+H20+H25+H26+H39</f>
        <v>1117810.4865527172</v>
      </c>
      <c r="K45" s="157"/>
      <c r="L45" s="157"/>
    </row>
    <row r="46" spans="2:12" ht="16.5" thickBot="1" x14ac:dyDescent="0.3">
      <c r="B46" s="160" t="s">
        <v>23</v>
      </c>
      <c r="C46" s="161" t="s">
        <v>110</v>
      </c>
      <c r="D46" s="162" t="s">
        <v>111</v>
      </c>
      <c r="E46" s="163">
        <f>[1]грузооборот!C23</f>
        <v>128269.98776713951</v>
      </c>
      <c r="F46" s="163">
        <f>E46-G46</f>
        <v>91961.86935113951</v>
      </c>
      <c r="G46" s="163">
        <f>[1]грузооборот!F23</f>
        <v>36308.118415999998</v>
      </c>
      <c r="H46" s="164">
        <f>[1]грузооборот!D23</f>
        <v>91961.869351139525</v>
      </c>
    </row>
    <row r="47" spans="2:12" x14ac:dyDescent="0.25">
      <c r="B47" s="165"/>
    </row>
    <row r="48" spans="2:12" s="31" customFormat="1" x14ac:dyDescent="0.25">
      <c r="B48" s="30" t="str">
        <f>[2]ТС!B91</f>
        <v xml:space="preserve">Финансовый директор </v>
      </c>
      <c r="E48" s="308"/>
      <c r="G48" s="308"/>
    </row>
    <row r="49" spans="2:8" s="31" customFormat="1" x14ac:dyDescent="0.25">
      <c r="B49" s="30" t="str">
        <f>[2]ТС!B92</f>
        <v>АО «Костанайские минералы»</v>
      </c>
      <c r="C49" s="25"/>
      <c r="F49" s="6" t="str">
        <f>[2]ТС!I92</f>
        <v>Орумбаев И.Н.</v>
      </c>
      <c r="G49" s="25" t="s">
        <v>265</v>
      </c>
      <c r="H49" s="25"/>
    </row>
    <row r="50" spans="2:8" s="31" customFormat="1" x14ac:dyDescent="0.25">
      <c r="B50" s="25"/>
      <c r="C50" s="25"/>
      <c r="H50" s="25"/>
    </row>
    <row r="51" spans="2:8" s="31" customFormat="1" x14ac:dyDescent="0.25">
      <c r="B51" s="30" t="str">
        <f>[2]ТС!B102</f>
        <v>Начальник ПЭО</v>
      </c>
      <c r="H51" s="25"/>
    </row>
    <row r="52" spans="2:8" s="31" customFormat="1" x14ac:dyDescent="0.25">
      <c r="B52" s="30" t="str">
        <f>[2]ТС!B103</f>
        <v>АО "Костанайские минералы"</v>
      </c>
      <c r="F52" s="6" t="str">
        <f>[2]ТС!I103</f>
        <v>Зайцева Ю. А.</v>
      </c>
      <c r="G52" s="25" t="s">
        <v>35</v>
      </c>
      <c r="H52" s="25"/>
    </row>
  </sheetData>
  <mergeCells count="3">
    <mergeCell ref="B7:H7"/>
    <mergeCell ref="B8:H8"/>
    <mergeCell ref="B9:H9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6:F56"/>
  <sheetViews>
    <sheetView topLeftCell="A16" workbookViewId="0">
      <selection activeCell="B8" sqref="B8"/>
    </sheetView>
  </sheetViews>
  <sheetFormatPr defaultRowHeight="15.75" x14ac:dyDescent="0.25"/>
  <cols>
    <col min="1" max="1" width="3.5" customWidth="1"/>
    <col min="2" max="2" width="59" customWidth="1"/>
    <col min="3" max="3" width="14.875" customWidth="1"/>
    <col min="4" max="4" width="15.125" style="37" bestFit="1" customWidth="1"/>
    <col min="5" max="5" width="12.375" bestFit="1" customWidth="1"/>
  </cols>
  <sheetData>
    <row r="6" spans="2:4" x14ac:dyDescent="0.25">
      <c r="B6" s="349" t="s">
        <v>147</v>
      </c>
      <c r="C6" s="349"/>
    </row>
    <row r="7" spans="2:4" x14ac:dyDescent="0.25">
      <c r="B7" s="349" t="s">
        <v>522</v>
      </c>
      <c r="C7" s="349"/>
    </row>
    <row r="8" spans="2:4" ht="16.5" thickBot="1" x14ac:dyDescent="0.3"/>
    <row r="9" spans="2:4" ht="16.5" thickBot="1" x14ac:dyDescent="0.3">
      <c r="B9" s="48" t="s">
        <v>113</v>
      </c>
      <c r="C9" s="49" t="s">
        <v>114</v>
      </c>
    </row>
    <row r="10" spans="2:4" ht="16.5" customHeight="1" thickBot="1" x14ac:dyDescent="0.3">
      <c r="B10" s="47" t="s">
        <v>115</v>
      </c>
      <c r="C10" s="50"/>
    </row>
    <row r="11" spans="2:4" ht="16.5" customHeight="1" thickBot="1" x14ac:dyDescent="0.3">
      <c r="B11" s="51" t="s">
        <v>116</v>
      </c>
      <c r="C11" s="53"/>
    </row>
    <row r="12" spans="2:4" ht="16.5" customHeight="1" x14ac:dyDescent="0.25">
      <c r="B12" s="56" t="s">
        <v>112</v>
      </c>
      <c r="C12" s="57">
        <v>1447555811.49</v>
      </c>
    </row>
    <row r="13" spans="2:4" ht="16.5" customHeight="1" x14ac:dyDescent="0.25">
      <c r="B13" s="32" t="s">
        <v>117</v>
      </c>
      <c r="C13" s="33">
        <v>371279597.46000004</v>
      </c>
    </row>
    <row r="14" spans="2:4" ht="16.5" customHeight="1" x14ac:dyDescent="0.25">
      <c r="B14" s="32" t="s">
        <v>118</v>
      </c>
      <c r="C14" s="33">
        <v>69939781.809999987</v>
      </c>
    </row>
    <row r="15" spans="2:4" ht="16.5" customHeight="1" x14ac:dyDescent="0.25">
      <c r="B15" s="35" t="s">
        <v>119</v>
      </c>
      <c r="C15" s="221">
        <v>6882883.04</v>
      </c>
      <c r="D15" s="42"/>
    </row>
    <row r="16" spans="2:4" ht="16.5" customHeight="1" x14ac:dyDescent="0.25">
      <c r="B16" s="35" t="s">
        <v>120</v>
      </c>
      <c r="C16" s="221">
        <v>4601333</v>
      </c>
    </row>
    <row r="17" spans="2:6" ht="16.5" customHeight="1" x14ac:dyDescent="0.25">
      <c r="B17" s="35" t="s">
        <v>121</v>
      </c>
      <c r="C17" s="221">
        <v>1160698.55</v>
      </c>
    </row>
    <row r="18" spans="2:6" ht="18" customHeight="1" x14ac:dyDescent="0.25">
      <c r="B18" s="35" t="s">
        <v>98</v>
      </c>
      <c r="C18" s="221">
        <v>1213615.52</v>
      </c>
    </row>
    <row r="19" spans="2:6" ht="16.5" customHeight="1" x14ac:dyDescent="0.25">
      <c r="B19" s="35" t="s">
        <v>122</v>
      </c>
      <c r="C19" s="221">
        <v>17097428.619999997</v>
      </c>
    </row>
    <row r="20" spans="2:6" ht="16.5" customHeight="1" x14ac:dyDescent="0.25">
      <c r="B20" s="41" t="s">
        <v>148</v>
      </c>
      <c r="C20" s="221">
        <v>1651581.45</v>
      </c>
      <c r="D20" s="42"/>
      <c r="E20" s="43"/>
      <c r="F20" s="43"/>
    </row>
    <row r="21" spans="2:6" ht="16.5" customHeight="1" x14ac:dyDescent="0.25">
      <c r="B21" s="41" t="s">
        <v>149</v>
      </c>
      <c r="C21" s="221">
        <v>24611709.559999999</v>
      </c>
      <c r="D21" s="44"/>
      <c r="E21" s="43"/>
      <c r="F21" s="43"/>
    </row>
    <row r="22" spans="2:6" ht="23.25" customHeight="1" x14ac:dyDescent="0.25">
      <c r="B22" s="35" t="s">
        <v>123</v>
      </c>
      <c r="C22" s="221">
        <v>173912.94</v>
      </c>
      <c r="D22" s="44"/>
      <c r="E22" s="43"/>
      <c r="F22" s="43"/>
    </row>
    <row r="23" spans="2:6" ht="16.5" customHeight="1" x14ac:dyDescent="0.25">
      <c r="B23" s="35" t="s">
        <v>107</v>
      </c>
      <c r="C23" s="221">
        <v>1214535.53</v>
      </c>
      <c r="D23" s="44"/>
      <c r="E23" s="43"/>
      <c r="F23" s="43"/>
    </row>
    <row r="24" spans="2:6" ht="16.5" customHeight="1" x14ac:dyDescent="0.25">
      <c r="B24" s="35" t="s">
        <v>124</v>
      </c>
      <c r="C24" s="221">
        <v>332083.59999999998</v>
      </c>
      <c r="D24" s="44"/>
      <c r="E24" s="43"/>
      <c r="F24" s="43"/>
    </row>
    <row r="25" spans="2:6" ht="16.5" customHeight="1" x14ac:dyDescent="0.25">
      <c r="B25" s="35" t="s">
        <v>125</v>
      </c>
      <c r="C25" s="221">
        <v>11000000</v>
      </c>
      <c r="D25" s="44"/>
      <c r="E25" s="43"/>
      <c r="F25" s="43"/>
    </row>
    <row r="26" spans="2:6" ht="16.5" customHeight="1" x14ac:dyDescent="0.25">
      <c r="B26" s="32" t="s">
        <v>126</v>
      </c>
      <c r="C26" s="33">
        <v>14086335.98</v>
      </c>
      <c r="D26" s="45"/>
      <c r="E26" s="43"/>
      <c r="F26" s="43"/>
    </row>
    <row r="27" spans="2:6" ht="16.5" hidden="1" customHeight="1" x14ac:dyDescent="0.25">
      <c r="B27" s="34" t="s">
        <v>127</v>
      </c>
      <c r="C27" s="33">
        <v>11063.90072</v>
      </c>
      <c r="D27" s="44"/>
      <c r="E27" s="43"/>
      <c r="F27" s="43"/>
    </row>
    <row r="28" spans="2:6" ht="16.5" hidden="1" customHeight="1" x14ac:dyDescent="0.25">
      <c r="B28" s="35" t="s">
        <v>128</v>
      </c>
      <c r="C28" s="33"/>
      <c r="D28" s="44"/>
      <c r="E28" s="43"/>
      <c r="F28" s="43"/>
    </row>
    <row r="29" spans="2:6" ht="16.5" hidden="1" customHeight="1" x14ac:dyDescent="0.25">
      <c r="B29" s="35" t="s">
        <v>129</v>
      </c>
      <c r="C29" s="33"/>
      <c r="D29" s="44"/>
      <c r="E29" s="43"/>
      <c r="F29" s="43"/>
    </row>
    <row r="30" spans="2:6" ht="16.5" hidden="1" customHeight="1" x14ac:dyDescent="0.25">
      <c r="B30" s="36" t="s">
        <v>130</v>
      </c>
      <c r="C30" s="33"/>
      <c r="D30" s="44"/>
      <c r="E30" s="43"/>
      <c r="F30" s="43"/>
    </row>
    <row r="31" spans="2:6" ht="16.5" hidden="1" customHeight="1" x14ac:dyDescent="0.25">
      <c r="B31" s="36" t="s">
        <v>131</v>
      </c>
      <c r="C31" s="33"/>
      <c r="D31" s="44"/>
      <c r="E31" s="43"/>
      <c r="F31" s="43"/>
    </row>
    <row r="32" spans="2:6" ht="16.5" customHeight="1" x14ac:dyDescent="0.25">
      <c r="B32" s="32" t="s">
        <v>132</v>
      </c>
      <c r="C32" s="33">
        <v>50157459.439999998</v>
      </c>
      <c r="D32" s="42"/>
      <c r="E32" s="43"/>
      <c r="F32" s="43"/>
    </row>
    <row r="33" spans="2:6" ht="16.5" hidden="1" customHeight="1" x14ac:dyDescent="0.25">
      <c r="B33" s="36" t="s">
        <v>132</v>
      </c>
      <c r="C33" s="33"/>
      <c r="D33" s="44"/>
      <c r="E33" s="43"/>
      <c r="F33" s="43"/>
    </row>
    <row r="34" spans="2:6" ht="16.5" customHeight="1" x14ac:dyDescent="0.25">
      <c r="B34" s="32" t="s">
        <v>133</v>
      </c>
      <c r="C34" s="33">
        <v>616638785.20000005</v>
      </c>
      <c r="D34" s="42"/>
      <c r="E34" s="46"/>
      <c r="F34" s="43"/>
    </row>
    <row r="35" spans="2:6" ht="16.5" hidden="1" customHeight="1" x14ac:dyDescent="0.25">
      <c r="B35" s="36" t="s">
        <v>133</v>
      </c>
      <c r="C35" s="33"/>
      <c r="D35" s="44"/>
      <c r="E35" s="43"/>
      <c r="F35" s="43"/>
    </row>
    <row r="36" spans="2:6" ht="16.5" customHeight="1" x14ac:dyDescent="0.25">
      <c r="B36" s="32" t="s">
        <v>134</v>
      </c>
      <c r="C36" s="33">
        <v>223974765.37</v>
      </c>
      <c r="D36" s="42"/>
      <c r="E36" s="43"/>
      <c r="F36" s="43"/>
    </row>
    <row r="37" spans="2:6" ht="16.5" customHeight="1" x14ac:dyDescent="0.25">
      <c r="B37" s="32" t="s">
        <v>135</v>
      </c>
      <c r="C37" s="33">
        <v>81408899.409999907</v>
      </c>
      <c r="D37" s="42"/>
      <c r="E37" s="55"/>
      <c r="F37" s="43"/>
    </row>
    <row r="38" spans="2:6" ht="16.5" customHeight="1" x14ac:dyDescent="0.25">
      <c r="B38" s="36" t="s">
        <v>136</v>
      </c>
      <c r="C38" s="33">
        <v>19414422.179999985</v>
      </c>
      <c r="D38" s="44"/>
      <c r="E38" s="43"/>
      <c r="F38" s="43"/>
    </row>
    <row r="39" spans="2:6" ht="16.5" customHeight="1" x14ac:dyDescent="0.25">
      <c r="B39" s="36" t="s">
        <v>137</v>
      </c>
      <c r="C39" s="33">
        <v>33329806.799999963</v>
      </c>
      <c r="D39" s="42"/>
      <c r="E39" s="43"/>
      <c r="F39" s="43"/>
    </row>
    <row r="40" spans="2:6" ht="16.5" customHeight="1" x14ac:dyDescent="0.25">
      <c r="B40" s="36" t="s">
        <v>138</v>
      </c>
      <c r="C40" s="33">
        <v>3509568.16</v>
      </c>
      <c r="D40" s="42"/>
      <c r="E40" s="43"/>
      <c r="F40" s="43"/>
    </row>
    <row r="41" spans="2:6" ht="16.5" customHeight="1" x14ac:dyDescent="0.25">
      <c r="B41" s="36" t="s">
        <v>521</v>
      </c>
      <c r="C41" s="33">
        <v>6660093.9500000002</v>
      </c>
      <c r="D41" s="42"/>
      <c r="E41" s="43"/>
      <c r="F41" s="43"/>
    </row>
    <row r="42" spans="2:6" ht="16.5" customHeight="1" x14ac:dyDescent="0.25">
      <c r="B42" s="36" t="s">
        <v>139</v>
      </c>
      <c r="C42" s="33">
        <v>18495008.319999967</v>
      </c>
      <c r="D42" s="42"/>
      <c r="E42" s="43"/>
      <c r="F42" s="43"/>
    </row>
    <row r="43" spans="2:6" ht="16.5" customHeight="1" x14ac:dyDescent="0.25">
      <c r="B43" s="32" t="s">
        <v>140</v>
      </c>
      <c r="C43" s="33">
        <v>20070186.82</v>
      </c>
      <c r="D43" s="44"/>
      <c r="E43" s="55"/>
      <c r="F43" s="43"/>
    </row>
    <row r="44" spans="2:6" ht="16.5" customHeight="1" x14ac:dyDescent="0.25">
      <c r="B44" s="36" t="s">
        <v>141</v>
      </c>
      <c r="C44" s="33">
        <v>4003300</v>
      </c>
      <c r="D44" s="44"/>
      <c r="E44" s="43"/>
      <c r="F44" s="43"/>
    </row>
    <row r="45" spans="2:6" ht="16.5" customHeight="1" x14ac:dyDescent="0.25">
      <c r="B45" s="38" t="s">
        <v>144</v>
      </c>
      <c r="C45" s="33">
        <v>2575125</v>
      </c>
      <c r="D45" s="44"/>
      <c r="E45" s="43"/>
      <c r="F45" s="43"/>
    </row>
    <row r="46" spans="2:6" ht="16.5" customHeight="1" x14ac:dyDescent="0.25">
      <c r="B46" s="39" t="s">
        <v>145</v>
      </c>
      <c r="C46" s="33">
        <v>13491761.82</v>
      </c>
      <c r="D46" s="44"/>
      <c r="E46" s="43"/>
      <c r="F46" s="43"/>
    </row>
    <row r="47" spans="2:6" ht="16.5" customHeight="1" thickBot="1" x14ac:dyDescent="0.3">
      <c r="B47" s="52" t="s">
        <v>142</v>
      </c>
      <c r="C47" s="54"/>
      <c r="D47" s="44"/>
      <c r="E47" s="43"/>
      <c r="F47" s="43"/>
    </row>
    <row r="49" spans="2:5" x14ac:dyDescent="0.25">
      <c r="B49" s="58" t="s">
        <v>150</v>
      </c>
    </row>
    <row r="51" spans="2:5" x14ac:dyDescent="0.25">
      <c r="B51" s="59" t="s">
        <v>151</v>
      </c>
      <c r="C51" s="60" t="s">
        <v>37</v>
      </c>
      <c r="D51" s="59"/>
    </row>
    <row r="52" spans="2:5" x14ac:dyDescent="0.25">
      <c r="B52" s="59" t="s">
        <v>152</v>
      </c>
      <c r="C52" s="12"/>
      <c r="D52" s="12"/>
    </row>
    <row r="53" spans="2:5" x14ac:dyDescent="0.25">
      <c r="B53" s="12"/>
      <c r="C53" s="12"/>
      <c r="D53" s="12"/>
    </row>
    <row r="54" spans="2:5" x14ac:dyDescent="0.25">
      <c r="B54" s="12"/>
      <c r="C54" s="12"/>
      <c r="D54" s="12"/>
    </row>
    <row r="55" spans="2:5" x14ac:dyDescent="0.25">
      <c r="B55" s="59" t="s">
        <v>153</v>
      </c>
      <c r="C55" s="60" t="s">
        <v>154</v>
      </c>
      <c r="D55" s="59"/>
    </row>
    <row r="56" spans="2:5" x14ac:dyDescent="0.25">
      <c r="B56" s="59" t="s">
        <v>152</v>
      </c>
      <c r="C56" s="59"/>
      <c r="D56" s="59"/>
      <c r="E56" s="60"/>
    </row>
  </sheetData>
  <mergeCells count="2">
    <mergeCell ref="B6:C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6:K42"/>
  <sheetViews>
    <sheetView topLeftCell="B1" workbookViewId="0">
      <selection activeCell="B10" sqref="B10"/>
    </sheetView>
  </sheetViews>
  <sheetFormatPr defaultColWidth="9" defaultRowHeight="15.75" x14ac:dyDescent="0.25"/>
  <cols>
    <col min="1" max="1" width="0.5" style="1" customWidth="1"/>
    <col min="2" max="2" width="5" style="1" customWidth="1"/>
    <col min="3" max="3" width="59.25" style="1" customWidth="1"/>
    <col min="4" max="4" width="11.125" style="1" customWidth="1"/>
    <col min="5" max="6" width="12" style="1" customWidth="1"/>
    <col min="7" max="7" width="13" style="3" bestFit="1" customWidth="1"/>
    <col min="8" max="8" width="0.5" style="1" customWidth="1"/>
    <col min="9" max="9" width="9" style="1"/>
    <col min="10" max="10" width="8.875" style="1" bestFit="1" customWidth="1"/>
    <col min="11" max="11" width="10" style="1" customWidth="1"/>
    <col min="12" max="16384" width="9" style="1"/>
  </cols>
  <sheetData>
    <row r="6" spans="2:10" x14ac:dyDescent="0.25">
      <c r="C6" s="102"/>
    </row>
    <row r="7" spans="2:10" x14ac:dyDescent="0.25">
      <c r="B7" s="316" t="s">
        <v>155</v>
      </c>
      <c r="C7" s="316"/>
      <c r="D7" s="316"/>
      <c r="E7" s="316"/>
      <c r="F7" s="316"/>
      <c r="G7" s="316"/>
    </row>
    <row r="8" spans="2:10" x14ac:dyDescent="0.25">
      <c r="B8" s="317" t="s">
        <v>174</v>
      </c>
      <c r="C8" s="317"/>
      <c r="D8" s="317"/>
      <c r="E8" s="317"/>
      <c r="F8" s="317"/>
      <c r="G8" s="317"/>
      <c r="H8" s="25"/>
      <c r="I8" s="25"/>
      <c r="J8" s="25"/>
    </row>
    <row r="9" spans="2:10" x14ac:dyDescent="0.25">
      <c r="B9" s="317" t="s">
        <v>519</v>
      </c>
      <c r="C9" s="317"/>
      <c r="D9" s="317"/>
      <c r="E9" s="317"/>
      <c r="F9" s="317"/>
      <c r="G9" s="317"/>
      <c r="H9" s="317"/>
    </row>
    <row r="10" spans="2:10" ht="9.9499999999999993" customHeight="1" thickBot="1" x14ac:dyDescent="0.3">
      <c r="B10" s="166"/>
      <c r="C10" s="166"/>
      <c r="D10" s="166"/>
      <c r="E10" s="166"/>
      <c r="F10" s="166"/>
      <c r="G10" s="166"/>
      <c r="H10" s="25"/>
      <c r="I10" s="25"/>
      <c r="J10" s="25"/>
    </row>
    <row r="11" spans="2:10" ht="47.25" x14ac:dyDescent="0.25">
      <c r="B11" s="61" t="s">
        <v>0</v>
      </c>
      <c r="C11" s="62" t="s">
        <v>1</v>
      </c>
      <c r="D11" s="62" t="s">
        <v>2</v>
      </c>
      <c r="E11" s="63" t="s">
        <v>156</v>
      </c>
      <c r="F11" s="82" t="s">
        <v>79</v>
      </c>
      <c r="G11" s="64" t="s">
        <v>175</v>
      </c>
    </row>
    <row r="12" spans="2:10" s="8" customFormat="1" thickBot="1" x14ac:dyDescent="0.3">
      <c r="B12" s="65">
        <v>1</v>
      </c>
      <c r="C12" s="66">
        <v>2</v>
      </c>
      <c r="D12" s="66">
        <v>3</v>
      </c>
      <c r="E12" s="66">
        <v>4</v>
      </c>
      <c r="F12" s="66">
        <v>5</v>
      </c>
      <c r="G12" s="67">
        <v>6</v>
      </c>
    </row>
    <row r="13" spans="2:10" x14ac:dyDescent="0.25">
      <c r="B13" s="68" t="s">
        <v>3</v>
      </c>
      <c r="C13" s="69" t="s">
        <v>80</v>
      </c>
      <c r="D13" s="70" t="s">
        <v>4</v>
      </c>
      <c r="E13" s="71">
        <f>E15+E19</f>
        <v>335297.20688000001</v>
      </c>
      <c r="F13" s="71">
        <f>F15+F19</f>
        <v>94909.268363334588</v>
      </c>
      <c r="G13" s="72">
        <f>G15+G19</f>
        <v>240387.93851666542</v>
      </c>
      <c r="J13" s="83"/>
    </row>
    <row r="14" spans="2:10" x14ac:dyDescent="0.25">
      <c r="B14" s="40"/>
      <c r="C14" s="27" t="s">
        <v>7</v>
      </c>
      <c r="D14" s="26"/>
      <c r="E14" s="29"/>
      <c r="F14" s="29"/>
      <c r="G14" s="73"/>
      <c r="J14" s="83"/>
    </row>
    <row r="15" spans="2:10" x14ac:dyDescent="0.25">
      <c r="B15" s="40">
        <v>2</v>
      </c>
      <c r="C15" s="27" t="s">
        <v>157</v>
      </c>
      <c r="D15" s="26" t="s">
        <v>4</v>
      </c>
      <c r="E15" s="74">
        <f>E17+E18</f>
        <v>174632.30259000001</v>
      </c>
      <c r="F15" s="74">
        <f>F17+F18</f>
        <v>49431.440916694344</v>
      </c>
      <c r="G15" s="75">
        <f>G17+G18</f>
        <v>125200.86167330566</v>
      </c>
      <c r="J15" s="83"/>
    </row>
    <row r="16" spans="2:10" x14ac:dyDescent="0.25">
      <c r="B16" s="40"/>
      <c r="C16" s="27" t="s">
        <v>7</v>
      </c>
      <c r="D16" s="26"/>
      <c r="E16" s="29"/>
      <c r="F16" s="29"/>
      <c r="G16" s="73"/>
      <c r="J16" s="83"/>
    </row>
    <row r="17" spans="2:11" x14ac:dyDescent="0.25">
      <c r="B17" s="40" t="s">
        <v>8</v>
      </c>
      <c r="C17" s="27" t="s">
        <v>88</v>
      </c>
      <c r="D17" s="26" t="s">
        <v>4</v>
      </c>
      <c r="E17" s="225">
        <v>155839.55312</v>
      </c>
      <c r="F17" s="225">
        <v>44111.962954650116</v>
      </c>
      <c r="G17" s="226">
        <v>111727.59016534989</v>
      </c>
      <c r="J17" s="83"/>
      <c r="K17" s="83"/>
    </row>
    <row r="18" spans="2:11" ht="31.5" x14ac:dyDescent="0.25">
      <c r="B18" s="40" t="s">
        <v>12</v>
      </c>
      <c r="C18" s="27" t="s">
        <v>89</v>
      </c>
      <c r="D18" s="26" t="s">
        <v>4</v>
      </c>
      <c r="E18" s="225">
        <v>18792.749469999999</v>
      </c>
      <c r="F18" s="225">
        <v>5319.4779620442268</v>
      </c>
      <c r="G18" s="226">
        <v>13473.271507955771</v>
      </c>
      <c r="J18" s="83"/>
      <c r="K18" s="83"/>
    </row>
    <row r="19" spans="2:11" x14ac:dyDescent="0.25">
      <c r="B19" s="40">
        <v>5</v>
      </c>
      <c r="C19" s="27" t="s">
        <v>109</v>
      </c>
      <c r="D19" s="26" t="s">
        <v>4</v>
      </c>
      <c r="E19" s="74">
        <f>E21</f>
        <v>160664.90429000001</v>
      </c>
      <c r="F19" s="74">
        <f>F21</f>
        <v>45477.827446640251</v>
      </c>
      <c r="G19" s="75">
        <f>G21</f>
        <v>115187.07684335976</v>
      </c>
      <c r="J19" s="83"/>
      <c r="K19" s="83"/>
    </row>
    <row r="20" spans="2:11" x14ac:dyDescent="0.25">
      <c r="B20" s="40"/>
      <c r="C20" s="27" t="s">
        <v>7</v>
      </c>
      <c r="D20" s="26"/>
      <c r="E20" s="29"/>
      <c r="F20" s="29"/>
      <c r="G20" s="73"/>
      <c r="J20" s="83"/>
      <c r="K20" s="83"/>
    </row>
    <row r="21" spans="2:11" x14ac:dyDescent="0.25">
      <c r="B21" s="40" t="s">
        <v>15</v>
      </c>
      <c r="C21" s="27" t="s">
        <v>158</v>
      </c>
      <c r="D21" s="26" t="s">
        <v>4</v>
      </c>
      <c r="E21" s="225">
        <v>160664.90429000001</v>
      </c>
      <c r="F21" s="29">
        <v>45477.827446640251</v>
      </c>
      <c r="G21" s="73">
        <v>115187.07684335976</v>
      </c>
      <c r="J21" s="83"/>
      <c r="K21" s="83"/>
    </row>
    <row r="22" spans="2:11" hidden="1" x14ac:dyDescent="0.25">
      <c r="B22" s="40" t="s">
        <v>20</v>
      </c>
      <c r="C22" s="27" t="s">
        <v>160</v>
      </c>
      <c r="D22" s="26" t="s">
        <v>159</v>
      </c>
      <c r="E22" s="29"/>
      <c r="F22" s="29"/>
      <c r="G22" s="73"/>
      <c r="J22" s="83"/>
      <c r="K22" s="83"/>
    </row>
    <row r="23" spans="2:11" hidden="1" x14ac:dyDescent="0.25">
      <c r="B23" s="40" t="s">
        <v>21</v>
      </c>
      <c r="C23" s="27" t="s">
        <v>161</v>
      </c>
      <c r="D23" s="26" t="s">
        <v>159</v>
      </c>
      <c r="E23" s="29"/>
      <c r="F23" s="29"/>
      <c r="G23" s="73"/>
      <c r="J23" s="83"/>
      <c r="K23" s="83"/>
    </row>
    <row r="24" spans="2:11" hidden="1" x14ac:dyDescent="0.25">
      <c r="B24" s="40"/>
      <c r="C24" s="27" t="s">
        <v>7</v>
      </c>
      <c r="D24" s="26"/>
      <c r="E24" s="29"/>
      <c r="F24" s="29"/>
      <c r="G24" s="73"/>
      <c r="J24" s="83"/>
      <c r="K24" s="83"/>
    </row>
    <row r="25" spans="2:11" ht="31.5" hidden="1" x14ac:dyDescent="0.25">
      <c r="B25" s="40" t="s">
        <v>162</v>
      </c>
      <c r="C25" s="27" t="s">
        <v>163</v>
      </c>
      <c r="D25" s="26" t="s">
        <v>159</v>
      </c>
      <c r="E25" s="29"/>
      <c r="F25" s="29"/>
      <c r="G25" s="73"/>
      <c r="J25" s="83"/>
      <c r="K25" s="83"/>
    </row>
    <row r="26" spans="2:11" ht="31.5" hidden="1" x14ac:dyDescent="0.25">
      <c r="B26" s="40" t="s">
        <v>164</v>
      </c>
      <c r="C26" s="27" t="s">
        <v>165</v>
      </c>
      <c r="D26" s="26" t="s">
        <v>159</v>
      </c>
      <c r="E26" s="29"/>
      <c r="F26" s="29"/>
      <c r="G26" s="73"/>
      <c r="J26" s="83"/>
      <c r="K26" s="83"/>
    </row>
    <row r="27" spans="2:11" ht="31.5" hidden="1" x14ac:dyDescent="0.25">
      <c r="B27" s="40" t="s">
        <v>166</v>
      </c>
      <c r="C27" s="27" t="s">
        <v>92</v>
      </c>
      <c r="D27" s="26" t="s">
        <v>159</v>
      </c>
      <c r="E27" s="29"/>
      <c r="F27" s="29"/>
      <c r="G27" s="73"/>
      <c r="J27" s="83"/>
      <c r="K27" s="83"/>
    </row>
    <row r="28" spans="2:11" hidden="1" x14ac:dyDescent="0.25">
      <c r="B28" s="40" t="s">
        <v>167</v>
      </c>
      <c r="C28" s="27" t="s">
        <v>168</v>
      </c>
      <c r="D28" s="26" t="s">
        <v>159</v>
      </c>
      <c r="E28" s="29"/>
      <c r="F28" s="29"/>
      <c r="G28" s="73"/>
      <c r="J28" s="83"/>
      <c r="K28" s="83"/>
    </row>
    <row r="29" spans="2:11" hidden="1" x14ac:dyDescent="0.25">
      <c r="B29" s="40" t="s">
        <v>169</v>
      </c>
      <c r="C29" s="27" t="s">
        <v>170</v>
      </c>
      <c r="D29" s="26" t="s">
        <v>159</v>
      </c>
      <c r="E29" s="29"/>
      <c r="F29" s="29"/>
      <c r="G29" s="73"/>
      <c r="J29" s="83"/>
      <c r="K29" s="83"/>
    </row>
    <row r="30" spans="2:11" hidden="1" x14ac:dyDescent="0.25">
      <c r="B30" s="40" t="s">
        <v>171</v>
      </c>
      <c r="C30" s="27" t="s">
        <v>172</v>
      </c>
      <c r="D30" s="26"/>
      <c r="E30" s="29"/>
      <c r="F30" s="29"/>
      <c r="G30" s="73"/>
      <c r="J30" s="83"/>
      <c r="K30" s="83"/>
    </row>
    <row r="31" spans="2:11" x14ac:dyDescent="0.25">
      <c r="B31" s="40" t="s">
        <v>16</v>
      </c>
      <c r="C31" s="27" t="s">
        <v>24</v>
      </c>
      <c r="D31" s="26" t="s">
        <v>4</v>
      </c>
      <c r="E31" s="74">
        <f>E15+E19</f>
        <v>335297.20688000001</v>
      </c>
      <c r="F31" s="74">
        <f>F15+F19</f>
        <v>94909.268363334588</v>
      </c>
      <c r="G31" s="75">
        <f>G15+G19</f>
        <v>240387.93851666542</v>
      </c>
      <c r="J31" s="83"/>
      <c r="K31" s="83"/>
    </row>
    <row r="32" spans="2:11" ht="16.5" thickBot="1" x14ac:dyDescent="0.3">
      <c r="B32" s="76" t="s">
        <v>23</v>
      </c>
      <c r="C32" s="77" t="s">
        <v>110</v>
      </c>
      <c r="D32" s="78" t="s">
        <v>173</v>
      </c>
      <c r="E32" s="79">
        <f>[3]грузооборот!C23</f>
        <v>128269.98776713951</v>
      </c>
      <c r="F32" s="79">
        <f>[3]грузооборот!F23</f>
        <v>36308.118415999998</v>
      </c>
      <c r="G32" s="80">
        <f>[3]грузооборот!D23</f>
        <v>91961.869351139525</v>
      </c>
      <c r="I32" s="28"/>
    </row>
    <row r="33" spans="2:10" s="102" customFormat="1" ht="12.75" x14ac:dyDescent="0.2">
      <c r="G33" s="7"/>
    </row>
    <row r="34" spans="2:10" s="102" customFormat="1" ht="12.75" x14ac:dyDescent="0.2">
      <c r="G34" s="168"/>
    </row>
    <row r="35" spans="2:10" s="102" customFormat="1" ht="12.75" x14ac:dyDescent="0.2">
      <c r="E35" s="169">
        <v>61865.567089999997</v>
      </c>
      <c r="F35" s="169">
        <v>45927.926729594095</v>
      </c>
      <c r="G35" s="169">
        <v>15937.640360405901</v>
      </c>
    </row>
    <row r="36" spans="2:10" s="31" customFormat="1" x14ac:dyDescent="0.25">
      <c r="B36" s="30" t="s">
        <v>151</v>
      </c>
      <c r="E36" s="81"/>
      <c r="F36" s="81"/>
      <c r="G36" s="81"/>
    </row>
    <row r="37" spans="2:10" s="31" customFormat="1" x14ac:dyDescent="0.25">
      <c r="B37" s="30" t="s">
        <v>216</v>
      </c>
      <c r="C37" s="25"/>
      <c r="F37" s="6" t="s">
        <v>37</v>
      </c>
      <c r="G37" s="25"/>
      <c r="H37" s="25"/>
    </row>
    <row r="38" spans="2:10" s="170" customFormat="1" ht="12.75" x14ac:dyDescent="0.2">
      <c r="B38" s="171"/>
      <c r="C38" s="171"/>
      <c r="G38" s="171"/>
      <c r="H38" s="171"/>
    </row>
    <row r="39" spans="2:10" s="170" customFormat="1" ht="12.75" x14ac:dyDescent="0.2">
      <c r="B39" s="171"/>
      <c r="C39" s="171"/>
      <c r="G39" s="171"/>
      <c r="H39" s="171"/>
    </row>
    <row r="40" spans="2:10" s="170" customFormat="1" ht="12.75" x14ac:dyDescent="0.2">
      <c r="B40" s="171"/>
      <c r="C40" s="171"/>
      <c r="G40" s="171"/>
      <c r="H40" s="171"/>
    </row>
    <row r="41" spans="2:10" s="31" customFormat="1" x14ac:dyDescent="0.25">
      <c r="B41" s="30" t="s">
        <v>217</v>
      </c>
      <c r="G41" s="25"/>
      <c r="H41" s="25"/>
      <c r="J41" s="25"/>
    </row>
    <row r="42" spans="2:10" s="31" customFormat="1" x14ac:dyDescent="0.25">
      <c r="B42" s="30" t="s">
        <v>152</v>
      </c>
      <c r="F42" s="6" t="s">
        <v>35</v>
      </c>
      <c r="H42" s="25"/>
    </row>
  </sheetData>
  <mergeCells count="3">
    <mergeCell ref="B7:G7"/>
    <mergeCell ref="B8:G8"/>
    <mergeCell ref="B9:H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E31"/>
  <sheetViews>
    <sheetView topLeftCell="A10" workbookViewId="0">
      <selection activeCell="G29" sqref="G29"/>
    </sheetView>
  </sheetViews>
  <sheetFormatPr defaultRowHeight="15.75" x14ac:dyDescent="0.25"/>
  <cols>
    <col min="1" max="1" width="0.5" customWidth="1"/>
    <col min="2" max="2" width="10.25" customWidth="1"/>
    <col min="3" max="3" width="12.75" customWidth="1"/>
    <col min="4" max="4" width="12.25" customWidth="1"/>
    <col min="5" max="5" width="36.5" customWidth="1"/>
    <col min="6" max="6" width="0.5" customWidth="1"/>
  </cols>
  <sheetData>
    <row r="7" spans="2:5" x14ac:dyDescent="0.25">
      <c r="B7" s="350" t="s">
        <v>177</v>
      </c>
      <c r="C7" s="350"/>
      <c r="D7" s="350"/>
      <c r="E7" s="350"/>
    </row>
    <row r="8" spans="2:5" x14ac:dyDescent="0.25">
      <c r="B8" s="350" t="s">
        <v>523</v>
      </c>
      <c r="C8" s="350"/>
      <c r="D8" s="350"/>
      <c r="E8" s="350"/>
    </row>
    <row r="9" spans="2:5" ht="5.0999999999999996" customHeight="1" thickBot="1" x14ac:dyDescent="0.3"/>
    <row r="10" spans="2:5" ht="75.75" thickBot="1" x14ac:dyDescent="0.3">
      <c r="B10" s="172" t="s">
        <v>178</v>
      </c>
      <c r="C10" s="173" t="s">
        <v>179</v>
      </c>
      <c r="D10" s="173" t="s">
        <v>180</v>
      </c>
      <c r="E10" s="174" t="s">
        <v>181</v>
      </c>
    </row>
    <row r="11" spans="2:5" ht="31.5" x14ac:dyDescent="0.25">
      <c r="B11" s="227" t="s">
        <v>182</v>
      </c>
      <c r="C11" s="228">
        <v>12282429.219999999</v>
      </c>
      <c r="D11" s="228">
        <v>1498848.61</v>
      </c>
      <c r="E11" s="175" t="s">
        <v>183</v>
      </c>
    </row>
    <row r="12" spans="2:5" ht="31.5" x14ac:dyDescent="0.25">
      <c r="B12" s="229" t="s">
        <v>184</v>
      </c>
      <c r="C12" s="230">
        <v>12854709.52</v>
      </c>
      <c r="D12" s="230">
        <v>1548034.8900000001</v>
      </c>
      <c r="E12" s="176" t="s">
        <v>185</v>
      </c>
    </row>
    <row r="13" spans="2:5" ht="31.5" x14ac:dyDescent="0.25">
      <c r="B13" s="229" t="s">
        <v>186</v>
      </c>
      <c r="C13" s="230">
        <v>12851153.99</v>
      </c>
      <c r="D13" s="230">
        <v>1533097.28</v>
      </c>
      <c r="E13" s="176" t="s">
        <v>187</v>
      </c>
    </row>
    <row r="14" spans="2:5" ht="31.5" x14ac:dyDescent="0.25">
      <c r="B14" s="229" t="s">
        <v>188</v>
      </c>
      <c r="C14" s="230">
        <v>12632131.359999999</v>
      </c>
      <c r="D14" s="230">
        <v>1555411.63</v>
      </c>
      <c r="E14" s="176" t="s">
        <v>189</v>
      </c>
    </row>
    <row r="15" spans="2:5" ht="31.5" x14ac:dyDescent="0.25">
      <c r="B15" s="229" t="s">
        <v>190</v>
      </c>
      <c r="C15" s="230">
        <v>12523683.98</v>
      </c>
      <c r="D15" s="230">
        <v>1525351.25</v>
      </c>
      <c r="E15" s="176" t="s">
        <v>191</v>
      </c>
    </row>
    <row r="16" spans="2:5" ht="31.5" x14ac:dyDescent="0.25">
      <c r="B16" s="229" t="s">
        <v>192</v>
      </c>
      <c r="C16" s="230">
        <v>12220841.280000001</v>
      </c>
      <c r="D16" s="230">
        <v>1481605.3299999998</v>
      </c>
      <c r="E16" s="176" t="s">
        <v>193</v>
      </c>
    </row>
    <row r="17" spans="2:5" ht="31.5" x14ac:dyDescent="0.25">
      <c r="B17" s="229" t="s">
        <v>194</v>
      </c>
      <c r="C17" s="230">
        <v>13135239.589999998</v>
      </c>
      <c r="D17" s="230">
        <v>1571040.7</v>
      </c>
      <c r="E17" s="176" t="s">
        <v>195</v>
      </c>
    </row>
    <row r="18" spans="2:5" ht="31.5" x14ac:dyDescent="0.25">
      <c r="B18" s="229" t="s">
        <v>196</v>
      </c>
      <c r="C18" s="230">
        <v>13099259.150000002</v>
      </c>
      <c r="D18" s="230">
        <v>1599208.0599999998</v>
      </c>
      <c r="E18" s="176" t="s">
        <v>197</v>
      </c>
    </row>
    <row r="19" spans="2:5" ht="31.5" x14ac:dyDescent="0.25">
      <c r="B19" s="229" t="s">
        <v>198</v>
      </c>
      <c r="C19" s="230">
        <v>13782230.869999999</v>
      </c>
      <c r="D19" s="230">
        <v>1644742.8599999999</v>
      </c>
      <c r="E19" s="176" t="s">
        <v>199</v>
      </c>
    </row>
    <row r="20" spans="2:5" ht="31.5" x14ac:dyDescent="0.25">
      <c r="B20" s="229" t="s">
        <v>200</v>
      </c>
      <c r="C20" s="230">
        <v>13507176.879999999</v>
      </c>
      <c r="D20" s="230">
        <v>1606419.7600000002</v>
      </c>
      <c r="E20" s="176" t="s">
        <v>201</v>
      </c>
    </row>
    <row r="21" spans="2:5" ht="31.5" x14ac:dyDescent="0.25">
      <c r="B21" s="229" t="s">
        <v>202</v>
      </c>
      <c r="C21" s="230">
        <v>13586593.76</v>
      </c>
      <c r="D21" s="230">
        <v>1632086.45</v>
      </c>
      <c r="E21" s="176" t="s">
        <v>203</v>
      </c>
    </row>
    <row r="22" spans="2:5" ht="32.25" thickBot="1" x14ac:dyDescent="0.3">
      <c r="B22" s="231" t="s">
        <v>204</v>
      </c>
      <c r="C22" s="232">
        <v>13364103.52</v>
      </c>
      <c r="D22" s="232">
        <v>1596902.6500000001</v>
      </c>
      <c r="E22" s="177" t="s">
        <v>205</v>
      </c>
    </row>
    <row r="23" spans="2:5" ht="16.5" thickBot="1" x14ac:dyDescent="0.3">
      <c r="B23" s="84" t="s">
        <v>112</v>
      </c>
      <c r="C23" s="85">
        <f>SUM(C11:C22)</f>
        <v>155839553.12</v>
      </c>
      <c r="D23" s="85">
        <f>SUM(D11:D22)</f>
        <v>18792749.469999999</v>
      </c>
      <c r="E23" s="86"/>
    </row>
    <row r="26" spans="2:5" x14ac:dyDescent="0.25">
      <c r="B26" s="87" t="s">
        <v>151</v>
      </c>
      <c r="C26" s="87"/>
      <c r="D26" s="87"/>
    </row>
    <row r="27" spans="2:5" x14ac:dyDescent="0.25">
      <c r="B27" s="87" t="s">
        <v>152</v>
      </c>
      <c r="C27" s="233"/>
      <c r="D27" s="233"/>
      <c r="E27" s="88" t="s">
        <v>265</v>
      </c>
    </row>
    <row r="28" spans="2:5" x14ac:dyDescent="0.25">
      <c r="B28" s="233"/>
      <c r="C28" s="233"/>
      <c r="D28" s="233"/>
      <c r="E28" s="233"/>
    </row>
    <row r="29" spans="2:5" x14ac:dyDescent="0.25">
      <c r="B29" s="233"/>
      <c r="C29" s="233"/>
      <c r="D29" s="233"/>
      <c r="E29" s="233"/>
    </row>
    <row r="30" spans="2:5" x14ac:dyDescent="0.25">
      <c r="B30" s="87" t="s">
        <v>153</v>
      </c>
      <c r="C30" s="87"/>
      <c r="D30" s="87"/>
    </row>
    <row r="31" spans="2:5" x14ac:dyDescent="0.25">
      <c r="B31" s="87" t="s">
        <v>152</v>
      </c>
      <c r="C31" s="87"/>
      <c r="D31" s="87"/>
      <c r="E31" s="88" t="s">
        <v>35</v>
      </c>
    </row>
  </sheetData>
  <mergeCells count="2">
    <mergeCell ref="B7:E7"/>
    <mergeCell ref="B8:E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"/>
  <sheetViews>
    <sheetView workbookViewId="0">
      <selection activeCell="E51" sqref="E51"/>
    </sheetView>
  </sheetViews>
  <sheetFormatPr defaultColWidth="8" defaultRowHeight="15.75" x14ac:dyDescent="0.25"/>
  <cols>
    <col min="1" max="1" width="0.375" style="180" customWidth="1"/>
    <col min="2" max="2" width="56.875" style="180" customWidth="1"/>
    <col min="3" max="3" width="19.375" style="180" customWidth="1"/>
    <col min="4" max="4" width="0.375" style="31" customWidth="1"/>
    <col min="5" max="5" width="8" style="31"/>
    <col min="6" max="6" width="13.625" style="31" bestFit="1" customWidth="1"/>
    <col min="7" max="256" width="8" style="31"/>
    <col min="257" max="257" width="0.375" style="31" customWidth="1"/>
    <col min="258" max="258" width="56.875" style="31" customWidth="1"/>
    <col min="259" max="259" width="19.375" style="31" customWidth="1"/>
    <col min="260" max="260" width="0.375" style="31" customWidth="1"/>
    <col min="261" max="261" width="8" style="31"/>
    <col min="262" max="262" width="13.625" style="31" bestFit="1" customWidth="1"/>
    <col min="263" max="512" width="8" style="31"/>
    <col min="513" max="513" width="0.375" style="31" customWidth="1"/>
    <col min="514" max="514" width="56.875" style="31" customWidth="1"/>
    <col min="515" max="515" width="19.375" style="31" customWidth="1"/>
    <col min="516" max="516" width="0.375" style="31" customWidth="1"/>
    <col min="517" max="517" width="8" style="31"/>
    <col min="518" max="518" width="13.625" style="31" bestFit="1" customWidth="1"/>
    <col min="519" max="768" width="8" style="31"/>
    <col min="769" max="769" width="0.375" style="31" customWidth="1"/>
    <col min="770" max="770" width="56.875" style="31" customWidth="1"/>
    <col min="771" max="771" width="19.375" style="31" customWidth="1"/>
    <col min="772" max="772" width="0.375" style="31" customWidth="1"/>
    <col min="773" max="773" width="8" style="31"/>
    <col min="774" max="774" width="13.625" style="31" bestFit="1" customWidth="1"/>
    <col min="775" max="1024" width="8" style="31"/>
    <col min="1025" max="1025" width="0.375" style="31" customWidth="1"/>
    <col min="1026" max="1026" width="56.875" style="31" customWidth="1"/>
    <col min="1027" max="1027" width="19.375" style="31" customWidth="1"/>
    <col min="1028" max="1028" width="0.375" style="31" customWidth="1"/>
    <col min="1029" max="1029" width="8" style="31"/>
    <col min="1030" max="1030" width="13.625" style="31" bestFit="1" customWidth="1"/>
    <col min="1031" max="1280" width="8" style="31"/>
    <col min="1281" max="1281" width="0.375" style="31" customWidth="1"/>
    <col min="1282" max="1282" width="56.875" style="31" customWidth="1"/>
    <col min="1283" max="1283" width="19.375" style="31" customWidth="1"/>
    <col min="1284" max="1284" width="0.375" style="31" customWidth="1"/>
    <col min="1285" max="1285" width="8" style="31"/>
    <col min="1286" max="1286" width="13.625" style="31" bestFit="1" customWidth="1"/>
    <col min="1287" max="1536" width="8" style="31"/>
    <col min="1537" max="1537" width="0.375" style="31" customWidth="1"/>
    <col min="1538" max="1538" width="56.875" style="31" customWidth="1"/>
    <col min="1539" max="1539" width="19.375" style="31" customWidth="1"/>
    <col min="1540" max="1540" width="0.375" style="31" customWidth="1"/>
    <col min="1541" max="1541" width="8" style="31"/>
    <col min="1542" max="1542" width="13.625" style="31" bestFit="1" customWidth="1"/>
    <col min="1543" max="1792" width="8" style="31"/>
    <col min="1793" max="1793" width="0.375" style="31" customWidth="1"/>
    <col min="1794" max="1794" width="56.875" style="31" customWidth="1"/>
    <col min="1795" max="1795" width="19.375" style="31" customWidth="1"/>
    <col min="1796" max="1796" width="0.375" style="31" customWidth="1"/>
    <col min="1797" max="1797" width="8" style="31"/>
    <col min="1798" max="1798" width="13.625" style="31" bestFit="1" customWidth="1"/>
    <col min="1799" max="2048" width="8" style="31"/>
    <col min="2049" max="2049" width="0.375" style="31" customWidth="1"/>
    <col min="2050" max="2050" width="56.875" style="31" customWidth="1"/>
    <col min="2051" max="2051" width="19.375" style="31" customWidth="1"/>
    <col min="2052" max="2052" width="0.375" style="31" customWidth="1"/>
    <col min="2053" max="2053" width="8" style="31"/>
    <col min="2054" max="2054" width="13.625" style="31" bestFit="1" customWidth="1"/>
    <col min="2055" max="2304" width="8" style="31"/>
    <col min="2305" max="2305" width="0.375" style="31" customWidth="1"/>
    <col min="2306" max="2306" width="56.875" style="31" customWidth="1"/>
    <col min="2307" max="2307" width="19.375" style="31" customWidth="1"/>
    <col min="2308" max="2308" width="0.375" style="31" customWidth="1"/>
    <col min="2309" max="2309" width="8" style="31"/>
    <col min="2310" max="2310" width="13.625" style="31" bestFit="1" customWidth="1"/>
    <col min="2311" max="2560" width="8" style="31"/>
    <col min="2561" max="2561" width="0.375" style="31" customWidth="1"/>
    <col min="2562" max="2562" width="56.875" style="31" customWidth="1"/>
    <col min="2563" max="2563" width="19.375" style="31" customWidth="1"/>
    <col min="2564" max="2564" width="0.375" style="31" customWidth="1"/>
    <col min="2565" max="2565" width="8" style="31"/>
    <col min="2566" max="2566" width="13.625" style="31" bestFit="1" customWidth="1"/>
    <col min="2567" max="2816" width="8" style="31"/>
    <col min="2817" max="2817" width="0.375" style="31" customWidth="1"/>
    <col min="2818" max="2818" width="56.875" style="31" customWidth="1"/>
    <col min="2819" max="2819" width="19.375" style="31" customWidth="1"/>
    <col min="2820" max="2820" width="0.375" style="31" customWidth="1"/>
    <col min="2821" max="2821" width="8" style="31"/>
    <col min="2822" max="2822" width="13.625" style="31" bestFit="1" customWidth="1"/>
    <col min="2823" max="3072" width="8" style="31"/>
    <col min="3073" max="3073" width="0.375" style="31" customWidth="1"/>
    <col min="3074" max="3074" width="56.875" style="31" customWidth="1"/>
    <col min="3075" max="3075" width="19.375" style="31" customWidth="1"/>
    <col min="3076" max="3076" width="0.375" style="31" customWidth="1"/>
    <col min="3077" max="3077" width="8" style="31"/>
    <col min="3078" max="3078" width="13.625" style="31" bestFit="1" customWidth="1"/>
    <col min="3079" max="3328" width="8" style="31"/>
    <col min="3329" max="3329" width="0.375" style="31" customWidth="1"/>
    <col min="3330" max="3330" width="56.875" style="31" customWidth="1"/>
    <col min="3331" max="3331" width="19.375" style="31" customWidth="1"/>
    <col min="3332" max="3332" width="0.375" style="31" customWidth="1"/>
    <col min="3333" max="3333" width="8" style="31"/>
    <col min="3334" max="3334" width="13.625" style="31" bestFit="1" customWidth="1"/>
    <col min="3335" max="3584" width="8" style="31"/>
    <col min="3585" max="3585" width="0.375" style="31" customWidth="1"/>
    <col min="3586" max="3586" width="56.875" style="31" customWidth="1"/>
    <col min="3587" max="3587" width="19.375" style="31" customWidth="1"/>
    <col min="3588" max="3588" width="0.375" style="31" customWidth="1"/>
    <col min="3589" max="3589" width="8" style="31"/>
    <col min="3590" max="3590" width="13.625" style="31" bestFit="1" customWidth="1"/>
    <col min="3591" max="3840" width="8" style="31"/>
    <col min="3841" max="3841" width="0.375" style="31" customWidth="1"/>
    <col min="3842" max="3842" width="56.875" style="31" customWidth="1"/>
    <col min="3843" max="3843" width="19.375" style="31" customWidth="1"/>
    <col min="3844" max="3844" width="0.375" style="31" customWidth="1"/>
    <col min="3845" max="3845" width="8" style="31"/>
    <col min="3846" max="3846" width="13.625" style="31" bestFit="1" customWidth="1"/>
    <col min="3847" max="4096" width="8" style="31"/>
    <col min="4097" max="4097" width="0.375" style="31" customWidth="1"/>
    <col min="4098" max="4098" width="56.875" style="31" customWidth="1"/>
    <col min="4099" max="4099" width="19.375" style="31" customWidth="1"/>
    <col min="4100" max="4100" width="0.375" style="31" customWidth="1"/>
    <col min="4101" max="4101" width="8" style="31"/>
    <col min="4102" max="4102" width="13.625" style="31" bestFit="1" customWidth="1"/>
    <col min="4103" max="4352" width="8" style="31"/>
    <col min="4353" max="4353" width="0.375" style="31" customWidth="1"/>
    <col min="4354" max="4354" width="56.875" style="31" customWidth="1"/>
    <col min="4355" max="4355" width="19.375" style="31" customWidth="1"/>
    <col min="4356" max="4356" width="0.375" style="31" customWidth="1"/>
    <col min="4357" max="4357" width="8" style="31"/>
    <col min="4358" max="4358" width="13.625" style="31" bestFit="1" customWidth="1"/>
    <col min="4359" max="4608" width="8" style="31"/>
    <col min="4609" max="4609" width="0.375" style="31" customWidth="1"/>
    <col min="4610" max="4610" width="56.875" style="31" customWidth="1"/>
    <col min="4611" max="4611" width="19.375" style="31" customWidth="1"/>
    <col min="4612" max="4612" width="0.375" style="31" customWidth="1"/>
    <col min="4613" max="4613" width="8" style="31"/>
    <col min="4614" max="4614" width="13.625" style="31" bestFit="1" customWidth="1"/>
    <col min="4615" max="4864" width="8" style="31"/>
    <col min="4865" max="4865" width="0.375" style="31" customWidth="1"/>
    <col min="4866" max="4866" width="56.875" style="31" customWidth="1"/>
    <col min="4867" max="4867" width="19.375" style="31" customWidth="1"/>
    <col min="4868" max="4868" width="0.375" style="31" customWidth="1"/>
    <col min="4869" max="4869" width="8" style="31"/>
    <col min="4870" max="4870" width="13.625" style="31" bestFit="1" customWidth="1"/>
    <col min="4871" max="5120" width="8" style="31"/>
    <col min="5121" max="5121" width="0.375" style="31" customWidth="1"/>
    <col min="5122" max="5122" width="56.875" style="31" customWidth="1"/>
    <col min="5123" max="5123" width="19.375" style="31" customWidth="1"/>
    <col min="5124" max="5124" width="0.375" style="31" customWidth="1"/>
    <col min="5125" max="5125" width="8" style="31"/>
    <col min="5126" max="5126" width="13.625" style="31" bestFit="1" customWidth="1"/>
    <col min="5127" max="5376" width="8" style="31"/>
    <col min="5377" max="5377" width="0.375" style="31" customWidth="1"/>
    <col min="5378" max="5378" width="56.875" style="31" customWidth="1"/>
    <col min="5379" max="5379" width="19.375" style="31" customWidth="1"/>
    <col min="5380" max="5380" width="0.375" style="31" customWidth="1"/>
    <col min="5381" max="5381" width="8" style="31"/>
    <col min="5382" max="5382" width="13.625" style="31" bestFit="1" customWidth="1"/>
    <col min="5383" max="5632" width="8" style="31"/>
    <col min="5633" max="5633" width="0.375" style="31" customWidth="1"/>
    <col min="5634" max="5634" width="56.875" style="31" customWidth="1"/>
    <col min="5635" max="5635" width="19.375" style="31" customWidth="1"/>
    <col min="5636" max="5636" width="0.375" style="31" customWidth="1"/>
    <col min="5637" max="5637" width="8" style="31"/>
    <col min="5638" max="5638" width="13.625" style="31" bestFit="1" customWidth="1"/>
    <col min="5639" max="5888" width="8" style="31"/>
    <col min="5889" max="5889" width="0.375" style="31" customWidth="1"/>
    <col min="5890" max="5890" width="56.875" style="31" customWidth="1"/>
    <col min="5891" max="5891" width="19.375" style="31" customWidth="1"/>
    <col min="5892" max="5892" width="0.375" style="31" customWidth="1"/>
    <col min="5893" max="5893" width="8" style="31"/>
    <col min="5894" max="5894" width="13.625" style="31" bestFit="1" customWidth="1"/>
    <col min="5895" max="6144" width="8" style="31"/>
    <col min="6145" max="6145" width="0.375" style="31" customWidth="1"/>
    <col min="6146" max="6146" width="56.875" style="31" customWidth="1"/>
    <col min="6147" max="6147" width="19.375" style="31" customWidth="1"/>
    <col min="6148" max="6148" width="0.375" style="31" customWidth="1"/>
    <col min="6149" max="6149" width="8" style="31"/>
    <col min="6150" max="6150" width="13.625" style="31" bestFit="1" customWidth="1"/>
    <col min="6151" max="6400" width="8" style="31"/>
    <col min="6401" max="6401" width="0.375" style="31" customWidth="1"/>
    <col min="6402" max="6402" width="56.875" style="31" customWidth="1"/>
    <col min="6403" max="6403" width="19.375" style="31" customWidth="1"/>
    <col min="6404" max="6404" width="0.375" style="31" customWidth="1"/>
    <col min="6405" max="6405" width="8" style="31"/>
    <col min="6406" max="6406" width="13.625" style="31" bestFit="1" customWidth="1"/>
    <col min="6407" max="6656" width="8" style="31"/>
    <col min="6657" max="6657" width="0.375" style="31" customWidth="1"/>
    <col min="6658" max="6658" width="56.875" style="31" customWidth="1"/>
    <col min="6659" max="6659" width="19.375" style="31" customWidth="1"/>
    <col min="6660" max="6660" width="0.375" style="31" customWidth="1"/>
    <col min="6661" max="6661" width="8" style="31"/>
    <col min="6662" max="6662" width="13.625" style="31" bestFit="1" customWidth="1"/>
    <col min="6663" max="6912" width="8" style="31"/>
    <col min="6913" max="6913" width="0.375" style="31" customWidth="1"/>
    <col min="6914" max="6914" width="56.875" style="31" customWidth="1"/>
    <col min="6915" max="6915" width="19.375" style="31" customWidth="1"/>
    <col min="6916" max="6916" width="0.375" style="31" customWidth="1"/>
    <col min="6917" max="6917" width="8" style="31"/>
    <col min="6918" max="6918" width="13.625" style="31" bestFit="1" customWidth="1"/>
    <col min="6919" max="7168" width="8" style="31"/>
    <col min="7169" max="7169" width="0.375" style="31" customWidth="1"/>
    <col min="7170" max="7170" width="56.875" style="31" customWidth="1"/>
    <col min="7171" max="7171" width="19.375" style="31" customWidth="1"/>
    <col min="7172" max="7172" width="0.375" style="31" customWidth="1"/>
    <col min="7173" max="7173" width="8" style="31"/>
    <col min="7174" max="7174" width="13.625" style="31" bestFit="1" customWidth="1"/>
    <col min="7175" max="7424" width="8" style="31"/>
    <col min="7425" max="7425" width="0.375" style="31" customWidth="1"/>
    <col min="7426" max="7426" width="56.875" style="31" customWidth="1"/>
    <col min="7427" max="7427" width="19.375" style="31" customWidth="1"/>
    <col min="7428" max="7428" width="0.375" style="31" customWidth="1"/>
    <col min="7429" max="7429" width="8" style="31"/>
    <col min="7430" max="7430" width="13.625" style="31" bestFit="1" customWidth="1"/>
    <col min="7431" max="7680" width="8" style="31"/>
    <col min="7681" max="7681" width="0.375" style="31" customWidth="1"/>
    <col min="7682" max="7682" width="56.875" style="31" customWidth="1"/>
    <col min="7683" max="7683" width="19.375" style="31" customWidth="1"/>
    <col min="7684" max="7684" width="0.375" style="31" customWidth="1"/>
    <col min="7685" max="7685" width="8" style="31"/>
    <col min="7686" max="7686" width="13.625" style="31" bestFit="1" customWidth="1"/>
    <col min="7687" max="7936" width="8" style="31"/>
    <col min="7937" max="7937" width="0.375" style="31" customWidth="1"/>
    <col min="7938" max="7938" width="56.875" style="31" customWidth="1"/>
    <col min="7939" max="7939" width="19.375" style="31" customWidth="1"/>
    <col min="7940" max="7940" width="0.375" style="31" customWidth="1"/>
    <col min="7941" max="7941" width="8" style="31"/>
    <col min="7942" max="7942" width="13.625" style="31" bestFit="1" customWidth="1"/>
    <col min="7943" max="8192" width="8" style="31"/>
    <col min="8193" max="8193" width="0.375" style="31" customWidth="1"/>
    <col min="8194" max="8194" width="56.875" style="31" customWidth="1"/>
    <col min="8195" max="8195" width="19.375" style="31" customWidth="1"/>
    <col min="8196" max="8196" width="0.375" style="31" customWidth="1"/>
    <col min="8197" max="8197" width="8" style="31"/>
    <col min="8198" max="8198" width="13.625" style="31" bestFit="1" customWidth="1"/>
    <col min="8199" max="8448" width="8" style="31"/>
    <col min="8449" max="8449" width="0.375" style="31" customWidth="1"/>
    <col min="8450" max="8450" width="56.875" style="31" customWidth="1"/>
    <col min="8451" max="8451" width="19.375" style="31" customWidth="1"/>
    <col min="8452" max="8452" width="0.375" style="31" customWidth="1"/>
    <col min="8453" max="8453" width="8" style="31"/>
    <col min="8454" max="8454" width="13.625" style="31" bestFit="1" customWidth="1"/>
    <col min="8455" max="8704" width="8" style="31"/>
    <col min="8705" max="8705" width="0.375" style="31" customWidth="1"/>
    <col min="8706" max="8706" width="56.875" style="31" customWidth="1"/>
    <col min="8707" max="8707" width="19.375" style="31" customWidth="1"/>
    <col min="8708" max="8708" width="0.375" style="31" customWidth="1"/>
    <col min="8709" max="8709" width="8" style="31"/>
    <col min="8710" max="8710" width="13.625" style="31" bestFit="1" customWidth="1"/>
    <col min="8711" max="8960" width="8" style="31"/>
    <col min="8961" max="8961" width="0.375" style="31" customWidth="1"/>
    <col min="8962" max="8962" width="56.875" style="31" customWidth="1"/>
    <col min="8963" max="8963" width="19.375" style="31" customWidth="1"/>
    <col min="8964" max="8964" width="0.375" style="31" customWidth="1"/>
    <col min="8965" max="8965" width="8" style="31"/>
    <col min="8966" max="8966" width="13.625" style="31" bestFit="1" customWidth="1"/>
    <col min="8967" max="9216" width="8" style="31"/>
    <col min="9217" max="9217" width="0.375" style="31" customWidth="1"/>
    <col min="9218" max="9218" width="56.875" style="31" customWidth="1"/>
    <col min="9219" max="9219" width="19.375" style="31" customWidth="1"/>
    <col min="9220" max="9220" width="0.375" style="31" customWidth="1"/>
    <col min="9221" max="9221" width="8" style="31"/>
    <col min="9222" max="9222" width="13.625" style="31" bestFit="1" customWidth="1"/>
    <col min="9223" max="9472" width="8" style="31"/>
    <col min="9473" max="9473" width="0.375" style="31" customWidth="1"/>
    <col min="9474" max="9474" width="56.875" style="31" customWidth="1"/>
    <col min="9475" max="9475" width="19.375" style="31" customWidth="1"/>
    <col min="9476" max="9476" width="0.375" style="31" customWidth="1"/>
    <col min="9477" max="9477" width="8" style="31"/>
    <col min="9478" max="9478" width="13.625" style="31" bestFit="1" customWidth="1"/>
    <col min="9479" max="9728" width="8" style="31"/>
    <col min="9729" max="9729" width="0.375" style="31" customWidth="1"/>
    <col min="9730" max="9730" width="56.875" style="31" customWidth="1"/>
    <col min="9731" max="9731" width="19.375" style="31" customWidth="1"/>
    <col min="9732" max="9732" width="0.375" style="31" customWidth="1"/>
    <col min="9733" max="9733" width="8" style="31"/>
    <col min="9734" max="9734" width="13.625" style="31" bestFit="1" customWidth="1"/>
    <col min="9735" max="9984" width="8" style="31"/>
    <col min="9985" max="9985" width="0.375" style="31" customWidth="1"/>
    <col min="9986" max="9986" width="56.875" style="31" customWidth="1"/>
    <col min="9987" max="9987" width="19.375" style="31" customWidth="1"/>
    <col min="9988" max="9988" width="0.375" style="31" customWidth="1"/>
    <col min="9989" max="9989" width="8" style="31"/>
    <col min="9990" max="9990" width="13.625" style="31" bestFit="1" customWidth="1"/>
    <col min="9991" max="10240" width="8" style="31"/>
    <col min="10241" max="10241" width="0.375" style="31" customWidth="1"/>
    <col min="10242" max="10242" width="56.875" style="31" customWidth="1"/>
    <col min="10243" max="10243" width="19.375" style="31" customWidth="1"/>
    <col min="10244" max="10244" width="0.375" style="31" customWidth="1"/>
    <col min="10245" max="10245" width="8" style="31"/>
    <col min="10246" max="10246" width="13.625" style="31" bestFit="1" customWidth="1"/>
    <col min="10247" max="10496" width="8" style="31"/>
    <col min="10497" max="10497" width="0.375" style="31" customWidth="1"/>
    <col min="10498" max="10498" width="56.875" style="31" customWidth="1"/>
    <col min="10499" max="10499" width="19.375" style="31" customWidth="1"/>
    <col min="10500" max="10500" width="0.375" style="31" customWidth="1"/>
    <col min="10501" max="10501" width="8" style="31"/>
    <col min="10502" max="10502" width="13.625" style="31" bestFit="1" customWidth="1"/>
    <col min="10503" max="10752" width="8" style="31"/>
    <col min="10753" max="10753" width="0.375" style="31" customWidth="1"/>
    <col min="10754" max="10754" width="56.875" style="31" customWidth="1"/>
    <col min="10755" max="10755" width="19.375" style="31" customWidth="1"/>
    <col min="10756" max="10756" width="0.375" style="31" customWidth="1"/>
    <col min="10757" max="10757" width="8" style="31"/>
    <col min="10758" max="10758" width="13.625" style="31" bestFit="1" customWidth="1"/>
    <col min="10759" max="11008" width="8" style="31"/>
    <col min="11009" max="11009" width="0.375" style="31" customWidth="1"/>
    <col min="11010" max="11010" width="56.875" style="31" customWidth="1"/>
    <col min="11011" max="11011" width="19.375" style="31" customWidth="1"/>
    <col min="11012" max="11012" width="0.375" style="31" customWidth="1"/>
    <col min="11013" max="11013" width="8" style="31"/>
    <col min="11014" max="11014" width="13.625" style="31" bestFit="1" customWidth="1"/>
    <col min="11015" max="11264" width="8" style="31"/>
    <col min="11265" max="11265" width="0.375" style="31" customWidth="1"/>
    <col min="11266" max="11266" width="56.875" style="31" customWidth="1"/>
    <col min="11267" max="11267" width="19.375" style="31" customWidth="1"/>
    <col min="11268" max="11268" width="0.375" style="31" customWidth="1"/>
    <col min="11269" max="11269" width="8" style="31"/>
    <col min="11270" max="11270" width="13.625" style="31" bestFit="1" customWidth="1"/>
    <col min="11271" max="11520" width="8" style="31"/>
    <col min="11521" max="11521" width="0.375" style="31" customWidth="1"/>
    <col min="11522" max="11522" width="56.875" style="31" customWidth="1"/>
    <col min="11523" max="11523" width="19.375" style="31" customWidth="1"/>
    <col min="11524" max="11524" width="0.375" style="31" customWidth="1"/>
    <col min="11525" max="11525" width="8" style="31"/>
    <col min="11526" max="11526" width="13.625" style="31" bestFit="1" customWidth="1"/>
    <col min="11527" max="11776" width="8" style="31"/>
    <col min="11777" max="11777" width="0.375" style="31" customWidth="1"/>
    <col min="11778" max="11778" width="56.875" style="31" customWidth="1"/>
    <col min="11779" max="11779" width="19.375" style="31" customWidth="1"/>
    <col min="11780" max="11780" width="0.375" style="31" customWidth="1"/>
    <col min="11781" max="11781" width="8" style="31"/>
    <col min="11782" max="11782" width="13.625" style="31" bestFit="1" customWidth="1"/>
    <col min="11783" max="12032" width="8" style="31"/>
    <col min="12033" max="12033" width="0.375" style="31" customWidth="1"/>
    <col min="12034" max="12034" width="56.875" style="31" customWidth="1"/>
    <col min="12035" max="12035" width="19.375" style="31" customWidth="1"/>
    <col min="12036" max="12036" width="0.375" style="31" customWidth="1"/>
    <col min="12037" max="12037" width="8" style="31"/>
    <col min="12038" max="12038" width="13.625" style="31" bestFit="1" customWidth="1"/>
    <col min="12039" max="12288" width="8" style="31"/>
    <col min="12289" max="12289" width="0.375" style="31" customWidth="1"/>
    <col min="12290" max="12290" width="56.875" style="31" customWidth="1"/>
    <col min="12291" max="12291" width="19.375" style="31" customWidth="1"/>
    <col min="12292" max="12292" width="0.375" style="31" customWidth="1"/>
    <col min="12293" max="12293" width="8" style="31"/>
    <col min="12294" max="12294" width="13.625" style="31" bestFit="1" customWidth="1"/>
    <col min="12295" max="12544" width="8" style="31"/>
    <col min="12545" max="12545" width="0.375" style="31" customWidth="1"/>
    <col min="12546" max="12546" width="56.875" style="31" customWidth="1"/>
    <col min="12547" max="12547" width="19.375" style="31" customWidth="1"/>
    <col min="12548" max="12548" width="0.375" style="31" customWidth="1"/>
    <col min="12549" max="12549" width="8" style="31"/>
    <col min="12550" max="12550" width="13.625" style="31" bestFit="1" customWidth="1"/>
    <col min="12551" max="12800" width="8" style="31"/>
    <col min="12801" max="12801" width="0.375" style="31" customWidth="1"/>
    <col min="12802" max="12802" width="56.875" style="31" customWidth="1"/>
    <col min="12803" max="12803" width="19.375" style="31" customWidth="1"/>
    <col min="12804" max="12804" width="0.375" style="31" customWidth="1"/>
    <col min="12805" max="12805" width="8" style="31"/>
    <col min="12806" max="12806" width="13.625" style="31" bestFit="1" customWidth="1"/>
    <col min="12807" max="13056" width="8" style="31"/>
    <col min="13057" max="13057" width="0.375" style="31" customWidth="1"/>
    <col min="13058" max="13058" width="56.875" style="31" customWidth="1"/>
    <col min="13059" max="13059" width="19.375" style="31" customWidth="1"/>
    <col min="13060" max="13060" width="0.375" style="31" customWidth="1"/>
    <col min="13061" max="13061" width="8" style="31"/>
    <col min="13062" max="13062" width="13.625" style="31" bestFit="1" customWidth="1"/>
    <col min="13063" max="13312" width="8" style="31"/>
    <col min="13313" max="13313" width="0.375" style="31" customWidth="1"/>
    <col min="13314" max="13314" width="56.875" style="31" customWidth="1"/>
    <col min="13315" max="13315" width="19.375" style="31" customWidth="1"/>
    <col min="13316" max="13316" width="0.375" style="31" customWidth="1"/>
    <col min="13317" max="13317" width="8" style="31"/>
    <col min="13318" max="13318" width="13.625" style="31" bestFit="1" customWidth="1"/>
    <col min="13319" max="13568" width="8" style="31"/>
    <col min="13569" max="13569" width="0.375" style="31" customWidth="1"/>
    <col min="13570" max="13570" width="56.875" style="31" customWidth="1"/>
    <col min="13571" max="13571" width="19.375" style="31" customWidth="1"/>
    <col min="13572" max="13572" width="0.375" style="31" customWidth="1"/>
    <col min="13573" max="13573" width="8" style="31"/>
    <col min="13574" max="13574" width="13.625" style="31" bestFit="1" customWidth="1"/>
    <col min="13575" max="13824" width="8" style="31"/>
    <col min="13825" max="13825" width="0.375" style="31" customWidth="1"/>
    <col min="13826" max="13826" width="56.875" style="31" customWidth="1"/>
    <col min="13827" max="13827" width="19.375" style="31" customWidth="1"/>
    <col min="13828" max="13828" width="0.375" style="31" customWidth="1"/>
    <col min="13829" max="13829" width="8" style="31"/>
    <col min="13830" max="13830" width="13.625" style="31" bestFit="1" customWidth="1"/>
    <col min="13831" max="14080" width="8" style="31"/>
    <col min="14081" max="14081" width="0.375" style="31" customWidth="1"/>
    <col min="14082" max="14082" width="56.875" style="31" customWidth="1"/>
    <col min="14083" max="14083" width="19.375" style="31" customWidth="1"/>
    <col min="14084" max="14084" width="0.375" style="31" customWidth="1"/>
    <col min="14085" max="14085" width="8" style="31"/>
    <col min="14086" max="14086" width="13.625" style="31" bestFit="1" customWidth="1"/>
    <col min="14087" max="14336" width="8" style="31"/>
    <col min="14337" max="14337" width="0.375" style="31" customWidth="1"/>
    <col min="14338" max="14338" width="56.875" style="31" customWidth="1"/>
    <col min="14339" max="14339" width="19.375" style="31" customWidth="1"/>
    <col min="14340" max="14340" width="0.375" style="31" customWidth="1"/>
    <col min="14341" max="14341" width="8" style="31"/>
    <col min="14342" max="14342" width="13.625" style="31" bestFit="1" customWidth="1"/>
    <col min="14343" max="14592" width="8" style="31"/>
    <col min="14593" max="14593" width="0.375" style="31" customWidth="1"/>
    <col min="14594" max="14594" width="56.875" style="31" customWidth="1"/>
    <col min="14595" max="14595" width="19.375" style="31" customWidth="1"/>
    <col min="14596" max="14596" width="0.375" style="31" customWidth="1"/>
    <col min="14597" max="14597" width="8" style="31"/>
    <col min="14598" max="14598" width="13.625" style="31" bestFit="1" customWidth="1"/>
    <col min="14599" max="14848" width="8" style="31"/>
    <col min="14849" max="14849" width="0.375" style="31" customWidth="1"/>
    <col min="14850" max="14850" width="56.875" style="31" customWidth="1"/>
    <col min="14851" max="14851" width="19.375" style="31" customWidth="1"/>
    <col min="14852" max="14852" width="0.375" style="31" customWidth="1"/>
    <col min="14853" max="14853" width="8" style="31"/>
    <col min="14854" max="14854" width="13.625" style="31" bestFit="1" customWidth="1"/>
    <col min="14855" max="15104" width="8" style="31"/>
    <col min="15105" max="15105" width="0.375" style="31" customWidth="1"/>
    <col min="15106" max="15106" width="56.875" style="31" customWidth="1"/>
    <col min="15107" max="15107" width="19.375" style="31" customWidth="1"/>
    <col min="15108" max="15108" width="0.375" style="31" customWidth="1"/>
    <col min="15109" max="15109" width="8" style="31"/>
    <col min="15110" max="15110" width="13.625" style="31" bestFit="1" customWidth="1"/>
    <col min="15111" max="15360" width="8" style="31"/>
    <col min="15361" max="15361" width="0.375" style="31" customWidth="1"/>
    <col min="15362" max="15362" width="56.875" style="31" customWidth="1"/>
    <col min="15363" max="15363" width="19.375" style="31" customWidth="1"/>
    <col min="15364" max="15364" width="0.375" style="31" customWidth="1"/>
    <col min="15365" max="15365" width="8" style="31"/>
    <col min="15366" max="15366" width="13.625" style="31" bestFit="1" customWidth="1"/>
    <col min="15367" max="15616" width="8" style="31"/>
    <col min="15617" max="15617" width="0.375" style="31" customWidth="1"/>
    <col min="15618" max="15618" width="56.875" style="31" customWidth="1"/>
    <col min="15619" max="15619" width="19.375" style="31" customWidth="1"/>
    <col min="15620" max="15620" width="0.375" style="31" customWidth="1"/>
    <col min="15621" max="15621" width="8" style="31"/>
    <col min="15622" max="15622" width="13.625" style="31" bestFit="1" customWidth="1"/>
    <col min="15623" max="15872" width="8" style="31"/>
    <col min="15873" max="15873" width="0.375" style="31" customWidth="1"/>
    <col min="15874" max="15874" width="56.875" style="31" customWidth="1"/>
    <col min="15875" max="15875" width="19.375" style="31" customWidth="1"/>
    <col min="15876" max="15876" width="0.375" style="31" customWidth="1"/>
    <col min="15877" max="15877" width="8" style="31"/>
    <col min="15878" max="15878" width="13.625" style="31" bestFit="1" customWidth="1"/>
    <col min="15879" max="16128" width="8" style="31"/>
    <col min="16129" max="16129" width="0.375" style="31" customWidth="1"/>
    <col min="16130" max="16130" width="56.875" style="31" customWidth="1"/>
    <col min="16131" max="16131" width="19.375" style="31" customWidth="1"/>
    <col min="16132" max="16132" width="0.375" style="31" customWidth="1"/>
    <col min="16133" max="16133" width="8" style="31"/>
    <col min="16134" max="16134" width="13.625" style="31" bestFit="1" customWidth="1"/>
    <col min="16135" max="16384" width="8" style="31"/>
  </cols>
  <sheetData>
    <row r="1" spans="1:6" s="178" customFormat="1" ht="11.25" customHeight="1" x14ac:dyDescent="0.25">
      <c r="B1" s="179"/>
      <c r="C1" s="179"/>
    </row>
    <row r="2" spans="1:6" s="178" customFormat="1" ht="11.25" customHeight="1" x14ac:dyDescent="0.25">
      <c r="B2" s="179"/>
      <c r="C2" s="179"/>
    </row>
    <row r="3" spans="1:6" s="178" customFormat="1" ht="11.25" customHeight="1" x14ac:dyDescent="0.25">
      <c r="B3" s="179"/>
      <c r="C3" s="179"/>
    </row>
    <row r="4" spans="1:6" s="178" customFormat="1" ht="11.25" customHeight="1" x14ac:dyDescent="0.25">
      <c r="B4" s="179"/>
      <c r="C4" s="179"/>
    </row>
    <row r="5" spans="1:6" s="178" customFormat="1" ht="11.25" customHeight="1" x14ac:dyDescent="0.25">
      <c r="B5" s="179"/>
      <c r="C5" s="179"/>
    </row>
    <row r="6" spans="1:6" s="178" customFormat="1" ht="11.25" customHeight="1" x14ac:dyDescent="0.25">
      <c r="B6" s="179"/>
      <c r="C6" s="179"/>
    </row>
    <row r="7" spans="1:6" s="178" customFormat="1" ht="11.25" customHeight="1" x14ac:dyDescent="0.25">
      <c r="B7" s="179"/>
      <c r="C7" s="179"/>
    </row>
    <row r="8" spans="1:6" s="178" customFormat="1" ht="11.25" customHeight="1" x14ac:dyDescent="0.25">
      <c r="B8" s="179"/>
      <c r="C8" s="179"/>
    </row>
    <row r="9" spans="1:6" s="178" customFormat="1" ht="15.75" customHeight="1" x14ac:dyDescent="0.25">
      <c r="B9" s="349" t="s">
        <v>206</v>
      </c>
      <c r="C9" s="349"/>
    </row>
    <row r="10" spans="1:6" s="178" customFormat="1" ht="15.75" customHeight="1" x14ac:dyDescent="0.25">
      <c r="B10" s="349" t="s">
        <v>522</v>
      </c>
      <c r="C10" s="349"/>
    </row>
    <row r="11" spans="1:6" s="178" customFormat="1" ht="15.75" customHeight="1" x14ac:dyDescent="0.25">
      <c r="B11" s="179"/>
      <c r="C11" s="179"/>
    </row>
    <row r="12" spans="1:6" s="178" customFormat="1" ht="11.25" customHeight="1" thickBot="1" x14ac:dyDescent="0.3">
      <c r="B12" s="179"/>
      <c r="C12" s="179"/>
    </row>
    <row r="13" spans="1:6" ht="16.5" thickBot="1" x14ac:dyDescent="0.3">
      <c r="B13" s="234" t="s">
        <v>113</v>
      </c>
      <c r="C13" s="235" t="s">
        <v>114</v>
      </c>
    </row>
    <row r="14" spans="1:6" hidden="1" x14ac:dyDescent="0.25">
      <c r="A14" s="31"/>
      <c r="B14" s="236" t="s">
        <v>115</v>
      </c>
      <c r="C14" s="237"/>
    </row>
    <row r="15" spans="1:6" hidden="1" x14ac:dyDescent="0.25">
      <c r="A15" s="31"/>
      <c r="B15" s="236" t="s">
        <v>116</v>
      </c>
      <c r="C15" s="237"/>
    </row>
    <row r="16" spans="1:6" s="181" customFormat="1" x14ac:dyDescent="0.25">
      <c r="B16" s="238" t="s">
        <v>112</v>
      </c>
      <c r="C16" s="239">
        <f>C17+C18+C25+C26+C27+C28+C29</f>
        <v>160664904.28999996</v>
      </c>
      <c r="F16" s="309"/>
    </row>
    <row r="17" spans="2:3" s="178" customFormat="1" x14ac:dyDescent="0.25">
      <c r="B17" s="240" t="s">
        <v>117</v>
      </c>
      <c r="C17" s="241">
        <v>6426953.6700000055</v>
      </c>
    </row>
    <row r="18" spans="2:3" s="178" customFormat="1" x14ac:dyDescent="0.25">
      <c r="B18" s="240" t="s">
        <v>118</v>
      </c>
      <c r="C18" s="241">
        <f>SUM(C19:C24)</f>
        <v>3332885.8400000003</v>
      </c>
    </row>
    <row r="19" spans="2:3" s="178" customFormat="1" ht="31.5" x14ac:dyDescent="0.25">
      <c r="B19" s="242" t="s">
        <v>207</v>
      </c>
      <c r="C19" s="241">
        <v>46224</v>
      </c>
    </row>
    <row r="20" spans="2:3" s="178" customFormat="1" x14ac:dyDescent="0.25">
      <c r="B20" s="242" t="s">
        <v>208</v>
      </c>
      <c r="C20" s="241">
        <v>543943.49</v>
      </c>
    </row>
    <row r="21" spans="2:3" s="178" customFormat="1" ht="31.5" x14ac:dyDescent="0.25">
      <c r="B21" s="243" t="s">
        <v>209</v>
      </c>
      <c r="C21" s="241">
        <v>2221927.66</v>
      </c>
    </row>
    <row r="22" spans="2:3" s="178" customFormat="1" x14ac:dyDescent="0.25">
      <c r="B22" s="243" t="s">
        <v>210</v>
      </c>
      <c r="C22" s="241">
        <v>69545.69</v>
      </c>
    </row>
    <row r="23" spans="2:3" s="178" customFormat="1" x14ac:dyDescent="0.25">
      <c r="B23" s="243" t="s">
        <v>211</v>
      </c>
      <c r="C23" s="241">
        <v>388405</v>
      </c>
    </row>
    <row r="24" spans="2:3" s="178" customFormat="1" x14ac:dyDescent="0.25">
      <c r="B24" s="243" t="s">
        <v>124</v>
      </c>
      <c r="C24" s="241">
        <v>62840</v>
      </c>
    </row>
    <row r="25" spans="2:3" s="178" customFormat="1" x14ac:dyDescent="0.25">
      <c r="B25" s="240" t="s">
        <v>126</v>
      </c>
      <c r="C25" s="241">
        <v>482770.58</v>
      </c>
    </row>
    <row r="26" spans="2:3" s="178" customFormat="1" x14ac:dyDescent="0.25">
      <c r="B26" s="240" t="s">
        <v>132</v>
      </c>
      <c r="C26" s="241">
        <v>824889.64</v>
      </c>
    </row>
    <row r="27" spans="2:3" s="178" customFormat="1" x14ac:dyDescent="0.25">
      <c r="B27" s="240" t="s">
        <v>133</v>
      </c>
      <c r="C27" s="241">
        <v>125920535.38999996</v>
      </c>
    </row>
    <row r="28" spans="2:3" s="178" customFormat="1" x14ac:dyDescent="0.25">
      <c r="B28" s="240" t="s">
        <v>134</v>
      </c>
      <c r="C28" s="241">
        <v>7792342.5599999996</v>
      </c>
    </row>
    <row r="29" spans="2:3" s="178" customFormat="1" x14ac:dyDescent="0.25">
      <c r="B29" s="240" t="s">
        <v>135</v>
      </c>
      <c r="C29" s="241">
        <f>SUM(C30:C33)</f>
        <v>15884526.609999992</v>
      </c>
    </row>
    <row r="30" spans="2:3" s="178" customFormat="1" x14ac:dyDescent="0.25">
      <c r="B30" s="244" t="s">
        <v>136</v>
      </c>
      <c r="C30" s="241">
        <v>4001298.7899999963</v>
      </c>
    </row>
    <row r="31" spans="2:3" s="178" customFormat="1" x14ac:dyDescent="0.25">
      <c r="B31" s="244" t="s">
        <v>137</v>
      </c>
      <c r="C31" s="241">
        <v>6833957.2999999924</v>
      </c>
    </row>
    <row r="32" spans="2:3" s="178" customFormat="1" x14ac:dyDescent="0.25">
      <c r="B32" s="244" t="s">
        <v>139</v>
      </c>
      <c r="C32" s="310">
        <v>3553365.3100000038</v>
      </c>
    </row>
    <row r="33" spans="1:3" ht="18.75" customHeight="1" thickBot="1" x14ac:dyDescent="0.3">
      <c r="A33" s="31"/>
      <c r="B33" s="244" t="s">
        <v>524</v>
      </c>
      <c r="C33" s="311">
        <v>1495905.21</v>
      </c>
    </row>
    <row r="34" spans="1:3" ht="11.25" hidden="1" customHeight="1" x14ac:dyDescent="0.25">
      <c r="A34" s="31"/>
      <c r="B34" s="236" t="s">
        <v>142</v>
      </c>
      <c r="C34" s="245"/>
    </row>
    <row r="35" spans="1:3" x14ac:dyDescent="0.25">
      <c r="B35" s="245"/>
    </row>
    <row r="36" spans="1:3" x14ac:dyDescent="0.25">
      <c r="B36" s="182" t="s">
        <v>270</v>
      </c>
    </row>
    <row r="38" spans="1:3" x14ac:dyDescent="0.25">
      <c r="A38" s="98" t="s">
        <v>151</v>
      </c>
      <c r="C38" s="100" t="s">
        <v>265</v>
      </c>
    </row>
    <row r="39" spans="1:3" x14ac:dyDescent="0.25">
      <c r="A39" s="98" t="s">
        <v>152</v>
      </c>
      <c r="B39" s="98"/>
    </row>
    <row r="42" spans="1:3" x14ac:dyDescent="0.25">
      <c r="A42" s="98" t="s">
        <v>153</v>
      </c>
      <c r="C42" s="100" t="s">
        <v>35</v>
      </c>
    </row>
    <row r="43" spans="1:3" x14ac:dyDescent="0.25">
      <c r="A43" s="98" t="s">
        <v>152</v>
      </c>
      <c r="B43" s="98"/>
      <c r="C43" s="98"/>
    </row>
    <row r="44" spans="1:3" x14ac:dyDescent="0.25">
      <c r="A44" s="98"/>
      <c r="B44" s="98"/>
      <c r="C44" s="98"/>
    </row>
    <row r="45" spans="1:3" x14ac:dyDescent="0.25">
      <c r="A45" s="98"/>
      <c r="B45" s="98"/>
      <c r="C45" s="98"/>
    </row>
    <row r="46" spans="1:3" x14ac:dyDescent="0.25">
      <c r="B46" s="98"/>
    </row>
  </sheetData>
  <mergeCells count="2">
    <mergeCell ref="B9:C9"/>
    <mergeCell ref="B10:C10"/>
  </mergeCells>
  <printOptions horizontalCentered="1"/>
  <pageMargins left="0.98425196850393704" right="0.39370078740157483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opLeftCell="B1" workbookViewId="0">
      <selection activeCell="E9" sqref="E9:F9"/>
    </sheetView>
  </sheetViews>
  <sheetFormatPr defaultColWidth="8.75" defaultRowHeight="15" x14ac:dyDescent="0.2"/>
  <cols>
    <col min="1" max="1" width="39.75" style="200" customWidth="1"/>
    <col min="2" max="2" width="16.25" style="200" customWidth="1"/>
    <col min="3" max="3" width="24.5" style="200" customWidth="1"/>
    <col min="4" max="4" width="22.125" style="200" customWidth="1"/>
    <col min="5" max="5" width="17.375" style="200" customWidth="1"/>
    <col min="6" max="6" width="11.5" style="200" customWidth="1"/>
    <col min="7" max="16384" width="8.75" style="200"/>
  </cols>
  <sheetData>
    <row r="2" spans="1:6" ht="15.6" customHeight="1" x14ac:dyDescent="0.2">
      <c r="A2" s="318" t="s">
        <v>1</v>
      </c>
      <c r="B2" s="318" t="s">
        <v>281</v>
      </c>
      <c r="C2" s="318" t="s">
        <v>361</v>
      </c>
      <c r="D2" s="318" t="s">
        <v>282</v>
      </c>
      <c r="E2" s="319" t="s">
        <v>283</v>
      </c>
      <c r="F2" s="319"/>
    </row>
    <row r="3" spans="1:6" s="199" customFormat="1" ht="31.5" customHeight="1" x14ac:dyDescent="0.25">
      <c r="A3" s="318"/>
      <c r="B3" s="318"/>
      <c r="C3" s="318"/>
      <c r="D3" s="318"/>
      <c r="E3" s="202" t="s">
        <v>284</v>
      </c>
      <c r="F3" s="202" t="s">
        <v>285</v>
      </c>
    </row>
    <row r="4" spans="1:6" s="201" customFormat="1" ht="25.9" customHeight="1" x14ac:dyDescent="0.25">
      <c r="A4" s="203" t="s">
        <v>286</v>
      </c>
      <c r="B4" s="204" t="s">
        <v>291</v>
      </c>
      <c r="C4" s="205">
        <f>'исп. сметы'!F49</f>
        <v>615142.44999999995</v>
      </c>
      <c r="D4" s="205">
        <f>'исп. сметы'!G49</f>
        <v>595215.04</v>
      </c>
      <c r="E4" s="205">
        <f t="shared" ref="E4:E9" si="0">D4-C4</f>
        <v>-19927.409999999916</v>
      </c>
      <c r="F4" s="206">
        <f>D4/C4%</f>
        <v>96.760521079304496</v>
      </c>
    </row>
    <row r="5" spans="1:6" s="201" customFormat="1" ht="25.9" customHeight="1" x14ac:dyDescent="0.25">
      <c r="A5" s="203" t="s">
        <v>31</v>
      </c>
      <c r="B5" s="204" t="s">
        <v>292</v>
      </c>
      <c r="C5" s="205">
        <f>'исп. сметы'!F50</f>
        <v>848.1</v>
      </c>
      <c r="D5" s="205">
        <f>'исп. сметы'!G50</f>
        <v>767.35</v>
      </c>
      <c r="E5" s="205">
        <f t="shared" si="0"/>
        <v>-80.75</v>
      </c>
      <c r="F5" s="206">
        <f t="shared" ref="F5:F8" si="1">D5/C5%</f>
        <v>90.478717132413635</v>
      </c>
    </row>
    <row r="6" spans="1:6" s="201" customFormat="1" ht="25.9" customHeight="1" x14ac:dyDescent="0.25">
      <c r="A6" s="203" t="s">
        <v>287</v>
      </c>
      <c r="B6" s="204" t="s">
        <v>176</v>
      </c>
      <c r="C6" s="205">
        <f>'исп. сметы'!F48</f>
        <v>521702.33850000007</v>
      </c>
      <c r="D6" s="205">
        <f>'исп. сметы'!G48</f>
        <v>456737.19805000001</v>
      </c>
      <c r="E6" s="205">
        <f t="shared" si="0"/>
        <v>-64965.140450000064</v>
      </c>
      <c r="F6" s="206">
        <f t="shared" si="1"/>
        <v>87.547469954459473</v>
      </c>
    </row>
    <row r="7" spans="1:6" s="201" customFormat="1" ht="25.9" customHeight="1" x14ac:dyDescent="0.25">
      <c r="A7" s="203" t="s">
        <v>288</v>
      </c>
      <c r="B7" s="204" t="s">
        <v>176</v>
      </c>
      <c r="C7" s="205">
        <f>'исп. сметы'!F44</f>
        <v>518444.02450000006</v>
      </c>
      <c r="D7" s="205">
        <f>'исп. сметы'!G44</f>
        <v>577126.45740531757</v>
      </c>
      <c r="E7" s="205">
        <f t="shared" si="0"/>
        <v>58682.432905317517</v>
      </c>
      <c r="F7" s="206">
        <f t="shared" si="1"/>
        <v>111.3189525063795</v>
      </c>
    </row>
    <row r="8" spans="1:6" s="201" customFormat="1" ht="25.9" customHeight="1" x14ac:dyDescent="0.25">
      <c r="A8" s="203" t="s">
        <v>289</v>
      </c>
      <c r="B8" s="204" t="s">
        <v>9</v>
      </c>
      <c r="C8" s="207">
        <f>'исп. сметы'!F44/'исп. сметы'!F49*1000</f>
        <v>842.80319867373817</v>
      </c>
      <c r="D8" s="207">
        <f>'исп. сметы'!G44/'исп. сметы'!G49*1000</f>
        <v>969.61000415130229</v>
      </c>
      <c r="E8" s="205">
        <f t="shared" si="0"/>
        <v>126.80680547756413</v>
      </c>
      <c r="F8" s="206">
        <f t="shared" si="1"/>
        <v>115.04583818347051</v>
      </c>
    </row>
    <row r="9" spans="1:6" s="201" customFormat="1" ht="25.9" customHeight="1" x14ac:dyDescent="0.25">
      <c r="A9" s="203" t="s">
        <v>290</v>
      </c>
      <c r="B9" s="204" t="s">
        <v>176</v>
      </c>
      <c r="C9" s="205">
        <f>'исп. сметы'!F45</f>
        <v>3258.3139999999999</v>
      </c>
      <c r="D9" s="205">
        <f>'исп. сметы'!G45</f>
        <v>-120389.25935531757</v>
      </c>
      <c r="E9" s="205">
        <f t="shared" si="0"/>
        <v>-123647.57335531757</v>
      </c>
      <c r="F9" s="206">
        <f t="shared" ref="F9" si="2">D9/C9%</f>
        <v>-3694.8329521131964</v>
      </c>
    </row>
  </sheetData>
  <mergeCells count="5">
    <mergeCell ref="A2:A3"/>
    <mergeCell ref="B2:B3"/>
    <mergeCell ref="C2:C3"/>
    <mergeCell ref="D2:D3"/>
    <mergeCell ref="E2:F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0:D25"/>
  <sheetViews>
    <sheetView workbookViewId="0">
      <selection activeCell="D8" sqref="D8"/>
    </sheetView>
  </sheetViews>
  <sheetFormatPr defaultRowHeight="15.75" x14ac:dyDescent="0.25"/>
  <cols>
    <col min="1" max="1" width="7.75" customWidth="1"/>
    <col min="2" max="2" width="33.375" customWidth="1"/>
    <col min="3" max="3" width="14.75" customWidth="1"/>
    <col min="4" max="4" width="15.625" customWidth="1"/>
    <col min="5" max="5" width="0.5" customWidth="1"/>
  </cols>
  <sheetData>
    <row r="10" spans="1:4" x14ac:dyDescent="0.25">
      <c r="A10" s="351" t="s">
        <v>518</v>
      </c>
      <c r="B10" s="351"/>
      <c r="C10" s="351"/>
    </row>
    <row r="11" spans="1:4" ht="16.5" thickBot="1" x14ac:dyDescent="0.3"/>
    <row r="12" spans="1:4" ht="47.25" x14ac:dyDescent="0.25">
      <c r="A12" s="208" t="s">
        <v>212</v>
      </c>
      <c r="B12" s="209" t="s">
        <v>213</v>
      </c>
      <c r="C12" s="209" t="s">
        <v>214</v>
      </c>
      <c r="D12" s="210" t="s">
        <v>333</v>
      </c>
    </row>
    <row r="13" spans="1:4" ht="16.5" thickBot="1" x14ac:dyDescent="0.3">
      <c r="A13" s="211">
        <v>1</v>
      </c>
      <c r="B13" s="212">
        <v>197437584.98000002</v>
      </c>
      <c r="C13" s="213">
        <v>1.5</v>
      </c>
      <c r="D13" s="214">
        <f>B13*1.5%</f>
        <v>2961563.7747</v>
      </c>
    </row>
    <row r="19" spans="1:4" x14ac:dyDescent="0.25">
      <c r="A19" s="215" t="s">
        <v>215</v>
      </c>
      <c r="B19" s="215"/>
      <c r="C19" s="215"/>
    </row>
    <row r="20" spans="1:4" x14ac:dyDescent="0.25">
      <c r="A20" s="215" t="s">
        <v>216</v>
      </c>
      <c r="B20" s="215"/>
      <c r="C20" s="215"/>
      <c r="D20" s="215" t="s">
        <v>37</v>
      </c>
    </row>
    <row r="21" spans="1:4" x14ac:dyDescent="0.25">
      <c r="A21" s="215"/>
      <c r="B21" s="215"/>
      <c r="C21" s="215"/>
    </row>
    <row r="22" spans="1:4" x14ac:dyDescent="0.25">
      <c r="A22" s="215"/>
      <c r="B22" s="215"/>
      <c r="C22" s="215"/>
    </row>
    <row r="23" spans="1:4" x14ac:dyDescent="0.25">
      <c r="A23" s="215"/>
      <c r="B23" s="215"/>
      <c r="C23" s="215"/>
    </row>
    <row r="24" spans="1:4" x14ac:dyDescent="0.25">
      <c r="A24" s="215" t="s">
        <v>217</v>
      </c>
      <c r="B24" s="215"/>
      <c r="C24" s="215"/>
    </row>
    <row r="25" spans="1:4" x14ac:dyDescent="0.25">
      <c r="A25" s="215" t="s">
        <v>152</v>
      </c>
      <c r="B25" s="215"/>
      <c r="C25" s="215"/>
      <c r="D25" s="215" t="s">
        <v>154</v>
      </c>
    </row>
  </sheetData>
  <mergeCells count="1">
    <mergeCell ref="A10:C10"/>
  </mergeCells>
  <pageMargins left="0.98425196850393704" right="0.39370078740157483" top="0.39370078740157483" bottom="0.39370078740157483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L35"/>
  <sheetViews>
    <sheetView workbookViewId="0">
      <selection activeCell="F28" sqref="F28"/>
    </sheetView>
  </sheetViews>
  <sheetFormatPr defaultRowHeight="15.75" x14ac:dyDescent="0.25"/>
  <cols>
    <col min="1" max="1" width="0.5" style="1" customWidth="1"/>
    <col min="2" max="2" width="10.25" style="1" customWidth="1"/>
    <col min="3" max="3" width="12" style="1" customWidth="1"/>
    <col min="4" max="4" width="12.875" style="1" customWidth="1"/>
    <col min="5" max="5" width="10.25" style="1" customWidth="1"/>
    <col min="6" max="6" width="15.5" style="1" customWidth="1"/>
    <col min="7" max="7" width="24.25" style="1" customWidth="1"/>
    <col min="8" max="8" width="6.75" style="1" customWidth="1"/>
    <col min="9" max="9" width="0.5" style="1" customWidth="1"/>
    <col min="10" max="10" width="8.375" style="1" bestFit="1" customWidth="1"/>
    <col min="11" max="12" width="12.5" style="1" bestFit="1" customWidth="1"/>
    <col min="13" max="16384" width="9" style="1"/>
  </cols>
  <sheetData>
    <row r="7" spans="2:12" s="6" customFormat="1" x14ac:dyDescent="0.25">
      <c r="B7" s="349" t="s">
        <v>218</v>
      </c>
      <c r="C7" s="349"/>
      <c r="D7" s="349"/>
      <c r="E7" s="349"/>
      <c r="F7" s="349"/>
      <c r="G7" s="349"/>
      <c r="H7" s="349"/>
    </row>
    <row r="8" spans="2:12" s="6" customFormat="1" x14ac:dyDescent="0.25">
      <c r="B8" s="349" t="s">
        <v>519</v>
      </c>
      <c r="C8" s="349"/>
      <c r="D8" s="349"/>
      <c r="E8" s="349"/>
      <c r="F8" s="349"/>
      <c r="G8" s="349"/>
      <c r="H8" s="349"/>
    </row>
    <row r="9" spans="2:12" ht="16.5" thickBot="1" x14ac:dyDescent="0.3"/>
    <row r="10" spans="2:12" s="90" customFormat="1" ht="48" thickBot="1" x14ac:dyDescent="0.3">
      <c r="B10" s="89" t="s">
        <v>178</v>
      </c>
      <c r="C10" s="302" t="s">
        <v>269</v>
      </c>
      <c r="D10" s="302" t="s">
        <v>219</v>
      </c>
      <c r="E10" s="302" t="s">
        <v>220</v>
      </c>
      <c r="F10" s="302" t="s">
        <v>221</v>
      </c>
      <c r="G10" s="352" t="s">
        <v>222</v>
      </c>
      <c r="H10" s="353"/>
    </row>
    <row r="11" spans="2:12" x14ac:dyDescent="0.25">
      <c r="B11" s="246" t="s">
        <v>182</v>
      </c>
      <c r="C11" s="247">
        <v>203.374</v>
      </c>
      <c r="D11" s="248">
        <v>44115.49</v>
      </c>
      <c r="E11" s="248">
        <v>767.34821419868626</v>
      </c>
      <c r="F11" s="248">
        <v>33851942.469999999</v>
      </c>
      <c r="G11" s="249" t="s">
        <v>223</v>
      </c>
      <c r="H11" s="250">
        <v>327</v>
      </c>
      <c r="J11" s="305"/>
      <c r="K11" s="157"/>
      <c r="L11" s="157"/>
    </row>
    <row r="12" spans="2:12" x14ac:dyDescent="0.25">
      <c r="B12" s="91" t="s">
        <v>184</v>
      </c>
      <c r="C12" s="197">
        <v>205.02099999999999</v>
      </c>
      <c r="D12" s="264">
        <v>44472.75</v>
      </c>
      <c r="E12" s="264">
        <v>767.34821419868626</v>
      </c>
      <c r="F12" s="264">
        <v>34126085.289999999</v>
      </c>
      <c r="G12" s="92" t="s">
        <v>223</v>
      </c>
      <c r="H12" s="306">
        <v>795</v>
      </c>
      <c r="J12" s="305"/>
      <c r="K12" s="157"/>
      <c r="L12" s="157"/>
    </row>
    <row r="13" spans="2:12" x14ac:dyDescent="0.25">
      <c r="B13" s="91" t="s">
        <v>186</v>
      </c>
      <c r="C13" s="197">
        <v>220.02699999999999</v>
      </c>
      <c r="D13" s="264">
        <v>47727.82</v>
      </c>
      <c r="E13" s="264">
        <v>767.34821419868626</v>
      </c>
      <c r="F13" s="264">
        <v>36623857.450000003</v>
      </c>
      <c r="G13" s="92" t="s">
        <v>223</v>
      </c>
      <c r="H13" s="306">
        <v>1174</v>
      </c>
      <c r="J13" s="305"/>
      <c r="K13" s="157"/>
      <c r="L13" s="157"/>
    </row>
    <row r="14" spans="2:12" x14ac:dyDescent="0.25">
      <c r="B14" s="91" t="s">
        <v>224</v>
      </c>
      <c r="C14" s="197">
        <v>219.84399999999999</v>
      </c>
      <c r="D14" s="264">
        <v>47688.12</v>
      </c>
      <c r="E14" s="264">
        <v>767.34821419868626</v>
      </c>
      <c r="F14" s="264">
        <v>36593393.719999999</v>
      </c>
      <c r="G14" s="92" t="s">
        <v>223</v>
      </c>
      <c r="H14" s="306">
        <v>1656</v>
      </c>
      <c r="J14" s="305"/>
      <c r="K14" s="157"/>
    </row>
    <row r="15" spans="2:12" x14ac:dyDescent="0.25">
      <c r="B15" s="91" t="s">
        <v>190</v>
      </c>
      <c r="C15" s="197">
        <v>237.9</v>
      </c>
      <c r="D15" s="264">
        <v>51604.800000000003</v>
      </c>
      <c r="E15" s="264">
        <v>767.34821419868626</v>
      </c>
      <c r="F15" s="264">
        <v>39598851.119999997</v>
      </c>
      <c r="G15" s="92" t="s">
        <v>223</v>
      </c>
      <c r="H15" s="306">
        <v>1990</v>
      </c>
      <c r="J15" s="305"/>
      <c r="K15" s="157"/>
    </row>
    <row r="16" spans="2:12" x14ac:dyDescent="0.25">
      <c r="B16" s="91" t="s">
        <v>192</v>
      </c>
      <c r="C16" s="197">
        <v>229.36</v>
      </c>
      <c r="D16" s="264">
        <v>49752.32</v>
      </c>
      <c r="E16" s="264">
        <v>767.34821419868626</v>
      </c>
      <c r="F16" s="264">
        <v>38177353.909999996</v>
      </c>
      <c r="G16" s="92" t="s">
        <v>223</v>
      </c>
      <c r="H16" s="306">
        <v>2685</v>
      </c>
      <c r="J16" s="305"/>
      <c r="K16" s="157"/>
    </row>
    <row r="17" spans="2:12" x14ac:dyDescent="0.25">
      <c r="B17" s="91" t="s">
        <v>194</v>
      </c>
      <c r="C17" s="197">
        <v>246.989</v>
      </c>
      <c r="D17" s="264">
        <v>53576.37</v>
      </c>
      <c r="E17" s="264">
        <v>767.34821419868626</v>
      </c>
      <c r="F17" s="264">
        <v>41111731.850000001</v>
      </c>
      <c r="G17" s="92" t="s">
        <v>223</v>
      </c>
      <c r="H17" s="306">
        <v>3448</v>
      </c>
      <c r="J17" s="305"/>
      <c r="K17" s="157"/>
    </row>
    <row r="18" spans="2:12" x14ac:dyDescent="0.25">
      <c r="B18" s="91" t="s">
        <v>196</v>
      </c>
      <c r="C18" s="197">
        <v>232.34899999999999</v>
      </c>
      <c r="D18" s="264">
        <v>50400.69</v>
      </c>
      <c r="E18" s="264">
        <v>767.34821419868626</v>
      </c>
      <c r="F18" s="264">
        <v>38674879.469999999</v>
      </c>
      <c r="G18" s="92" t="s">
        <v>223</v>
      </c>
      <c r="H18" s="306">
        <v>3961</v>
      </c>
      <c r="J18" s="305"/>
      <c r="K18" s="157"/>
    </row>
    <row r="19" spans="2:12" x14ac:dyDescent="0.25">
      <c r="B19" s="91" t="s">
        <v>198</v>
      </c>
      <c r="C19" s="197">
        <v>222.345</v>
      </c>
      <c r="D19" s="264">
        <v>48230.64</v>
      </c>
      <c r="E19" s="264">
        <v>767.34821419868626</v>
      </c>
      <c r="F19" s="264">
        <v>37009695.479999997</v>
      </c>
      <c r="G19" s="92" t="s">
        <v>223</v>
      </c>
      <c r="H19" s="306">
        <v>4457</v>
      </c>
      <c r="J19" s="305"/>
      <c r="K19" s="157"/>
    </row>
    <row r="20" spans="2:12" x14ac:dyDescent="0.25">
      <c r="B20" s="91" t="s">
        <v>200</v>
      </c>
      <c r="C20" s="197">
        <v>247.05</v>
      </c>
      <c r="D20" s="264">
        <v>53589.599999999999</v>
      </c>
      <c r="E20" s="264">
        <v>767.34821419868626</v>
      </c>
      <c r="F20" s="264">
        <v>41121883.869999997</v>
      </c>
      <c r="G20" s="92" t="s">
        <v>223</v>
      </c>
      <c r="H20" s="306">
        <v>4875</v>
      </c>
      <c r="J20" s="305"/>
      <c r="K20" s="157"/>
    </row>
    <row r="21" spans="2:12" x14ac:dyDescent="0.25">
      <c r="B21" s="91" t="s">
        <v>202</v>
      </c>
      <c r="C21" s="197">
        <v>241.37700000000001</v>
      </c>
      <c r="D21" s="264">
        <v>52359.02</v>
      </c>
      <c r="E21" s="264">
        <v>767.34821419868626</v>
      </c>
      <c r="F21" s="264">
        <v>40177600.5</v>
      </c>
      <c r="G21" s="92" t="s">
        <v>223</v>
      </c>
      <c r="H21" s="306">
        <v>5284</v>
      </c>
      <c r="J21" s="305"/>
      <c r="K21" s="157"/>
    </row>
    <row r="22" spans="2:12" ht="16.5" thickBot="1" x14ac:dyDescent="0.3">
      <c r="B22" s="91" t="s">
        <v>204</v>
      </c>
      <c r="C22" s="198">
        <v>238.327</v>
      </c>
      <c r="D22" s="265">
        <v>51697.42</v>
      </c>
      <c r="E22" s="265">
        <v>767.34821419868626</v>
      </c>
      <c r="F22" s="265">
        <v>39669922.920000002</v>
      </c>
      <c r="G22" s="92" t="s">
        <v>223</v>
      </c>
      <c r="H22" s="307">
        <v>5588</v>
      </c>
      <c r="J22" s="305"/>
      <c r="K22" s="157"/>
    </row>
    <row r="23" spans="2:12" s="96" customFormat="1" ht="16.5" thickBot="1" x14ac:dyDescent="0.3">
      <c r="B23" s="93" t="s">
        <v>225</v>
      </c>
      <c r="C23" s="251">
        <f>SUM(C11:C22)</f>
        <v>2743.9630000000006</v>
      </c>
      <c r="D23" s="196">
        <f>SUM(D11:D22)</f>
        <v>595215.04</v>
      </c>
      <c r="E23" s="196"/>
      <c r="F23" s="196">
        <f>SUM(F11:F22)</f>
        <v>456737198.05000001</v>
      </c>
      <c r="G23" s="94"/>
      <c r="H23" s="95"/>
      <c r="J23" s="1"/>
      <c r="K23" s="1"/>
      <c r="L23" s="1"/>
    </row>
    <row r="25" spans="2:12" x14ac:dyDescent="0.25">
      <c r="C25" s="252"/>
      <c r="D25" s="252"/>
      <c r="E25" s="252"/>
      <c r="F25" s="252"/>
    </row>
    <row r="26" spans="2:12" x14ac:dyDescent="0.25">
      <c r="C26" s="97"/>
      <c r="F26" s="97"/>
    </row>
    <row r="27" spans="2:12" x14ac:dyDescent="0.25">
      <c r="C27" s="167"/>
    </row>
    <row r="29" spans="2:12" x14ac:dyDescent="0.25">
      <c r="B29" s="98" t="s">
        <v>151</v>
      </c>
      <c r="C29" s="98"/>
      <c r="D29" s="98"/>
      <c r="E29" s="98"/>
      <c r="F29" s="98"/>
      <c r="G29" s="99" t="s">
        <v>37</v>
      </c>
      <c r="I29" s="98"/>
    </row>
    <row r="30" spans="2:12" x14ac:dyDescent="0.25">
      <c r="B30" s="98" t="s">
        <v>152</v>
      </c>
      <c r="C30" s="98"/>
      <c r="D30" s="98"/>
      <c r="E30" s="98"/>
      <c r="F30" s="98"/>
      <c r="G30" s="98"/>
      <c r="H30" s="98"/>
      <c r="I30" s="98"/>
    </row>
    <row r="34" spans="2:9" x14ac:dyDescent="0.25">
      <c r="B34" s="98" t="s">
        <v>153</v>
      </c>
      <c r="C34" s="98"/>
      <c r="D34" s="98"/>
      <c r="E34" s="98"/>
      <c r="F34" s="98"/>
      <c r="G34" s="99" t="s">
        <v>35</v>
      </c>
      <c r="I34" s="98"/>
    </row>
    <row r="35" spans="2:9" x14ac:dyDescent="0.25">
      <c r="B35" s="98" t="s">
        <v>152</v>
      </c>
      <c r="C35" s="98"/>
      <c r="D35" s="98"/>
      <c r="E35" s="98"/>
      <c r="F35" s="98"/>
      <c r="G35" s="100"/>
      <c r="I35" s="98"/>
    </row>
  </sheetData>
  <mergeCells count="3">
    <mergeCell ref="B7:H7"/>
    <mergeCell ref="B8:H8"/>
    <mergeCell ref="G10:H10"/>
  </mergeCells>
  <printOptions horizontalCentered="1"/>
  <pageMargins left="0.98425196850393704" right="0.39370078740157483" top="0.39370078740157483" bottom="0.39370078740157483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opLeftCell="A16" workbookViewId="0">
      <selection activeCell="O48" sqref="O48"/>
    </sheetView>
  </sheetViews>
  <sheetFormatPr defaultColWidth="9" defaultRowHeight="15.75" x14ac:dyDescent="0.25"/>
  <cols>
    <col min="1" max="1" width="0.5" style="1" customWidth="1"/>
    <col min="2" max="2" width="5.375" style="1" customWidth="1"/>
    <col min="3" max="3" width="45.375" style="1" customWidth="1"/>
    <col min="4" max="4" width="9.875" style="1" customWidth="1"/>
    <col min="5" max="5" width="10.875" style="1" customWidth="1"/>
    <col min="6" max="6" width="9" style="3" customWidth="1"/>
    <col min="7" max="7" width="9" style="1" customWidth="1"/>
    <col min="8" max="8" width="9" style="2"/>
    <col min="9" max="16384" width="9" style="1"/>
  </cols>
  <sheetData>
    <row r="1" spans="2:10" x14ac:dyDescent="0.25">
      <c r="E1" s="330" t="s">
        <v>242</v>
      </c>
      <c r="F1" s="330"/>
      <c r="G1" s="330"/>
      <c r="H1" s="330"/>
      <c r="I1" s="330"/>
      <c r="J1" s="330"/>
    </row>
    <row r="2" spans="2:10" x14ac:dyDescent="0.25">
      <c r="E2" s="330" t="s">
        <v>243</v>
      </c>
      <c r="F2" s="330"/>
      <c r="G2" s="330"/>
      <c r="H2" s="330"/>
      <c r="I2" s="330"/>
      <c r="J2" s="330"/>
    </row>
    <row r="3" spans="2:10" x14ac:dyDescent="0.25">
      <c r="E3" s="330" t="s">
        <v>244</v>
      </c>
      <c r="F3" s="330"/>
      <c r="G3" s="330"/>
      <c r="H3" s="330"/>
      <c r="I3" s="330"/>
      <c r="J3" s="330"/>
    </row>
    <row r="4" spans="2:10" x14ac:dyDescent="0.25">
      <c r="E4" s="330" t="s">
        <v>302</v>
      </c>
      <c r="F4" s="330"/>
      <c r="G4" s="330"/>
      <c r="H4" s="330"/>
      <c r="I4" s="330"/>
      <c r="J4" s="330"/>
    </row>
    <row r="5" spans="2:10" x14ac:dyDescent="0.25">
      <c r="E5" s="222"/>
      <c r="F5" s="222"/>
      <c r="G5" s="222"/>
      <c r="H5" s="276"/>
      <c r="I5" s="222"/>
      <c r="J5" s="222"/>
    </row>
    <row r="6" spans="2:10" x14ac:dyDescent="0.25">
      <c r="E6" s="222"/>
      <c r="F6" s="222"/>
      <c r="G6" s="222"/>
      <c r="H6" s="276"/>
      <c r="I6" s="222"/>
      <c r="J6" s="222"/>
    </row>
    <row r="7" spans="2:10" x14ac:dyDescent="0.25">
      <c r="E7" s="222"/>
      <c r="F7" s="222"/>
      <c r="G7" s="222"/>
      <c r="H7" s="276"/>
      <c r="I7" s="222"/>
      <c r="J7" s="222"/>
    </row>
    <row r="8" spans="2:10" x14ac:dyDescent="0.25">
      <c r="E8" s="222"/>
      <c r="F8" s="222"/>
      <c r="G8" s="222"/>
      <c r="H8" s="276"/>
      <c r="I8" s="222"/>
      <c r="J8" s="222"/>
    </row>
    <row r="9" spans="2:10" x14ac:dyDescent="0.25">
      <c r="E9" s="222"/>
      <c r="F9" s="222"/>
      <c r="G9" s="222"/>
      <c r="H9" s="276"/>
      <c r="I9" s="222"/>
      <c r="J9" s="222"/>
    </row>
    <row r="10" spans="2:10" x14ac:dyDescent="0.25">
      <c r="E10" s="222"/>
      <c r="F10" s="222"/>
      <c r="G10" s="222"/>
      <c r="H10" s="276"/>
      <c r="I10" s="222"/>
      <c r="J10" s="222"/>
    </row>
    <row r="11" spans="2:10" x14ac:dyDescent="0.25">
      <c r="E11" s="222"/>
      <c r="F11" s="222"/>
      <c r="G11" s="222"/>
      <c r="H11" s="276"/>
      <c r="I11" s="222"/>
      <c r="J11" s="222"/>
    </row>
    <row r="12" spans="2:10" x14ac:dyDescent="0.25">
      <c r="E12" s="222"/>
      <c r="F12" s="222"/>
      <c r="G12" s="222"/>
      <c r="H12" s="276"/>
      <c r="I12" s="222"/>
      <c r="J12" s="222"/>
    </row>
    <row r="13" spans="2:10" s="9" customFormat="1" ht="11.25" x14ac:dyDescent="0.2">
      <c r="F13" s="10"/>
      <c r="H13" s="263"/>
    </row>
    <row r="14" spans="2:10" s="8" customFormat="1" ht="15" x14ac:dyDescent="0.25">
      <c r="B14" s="331" t="s">
        <v>245</v>
      </c>
      <c r="C14" s="331"/>
      <c r="D14" s="331"/>
      <c r="E14" s="331"/>
      <c r="F14" s="331"/>
      <c r="G14" s="331"/>
      <c r="H14" s="331"/>
      <c r="I14" s="331"/>
      <c r="J14" s="331"/>
    </row>
    <row r="15" spans="2:10" s="8" customFormat="1" ht="15" x14ac:dyDescent="0.25">
      <c r="B15" s="329" t="s">
        <v>246</v>
      </c>
      <c r="C15" s="329"/>
      <c r="D15" s="329"/>
      <c r="E15" s="329"/>
      <c r="F15" s="329"/>
      <c r="G15" s="329"/>
      <c r="H15" s="329"/>
      <c r="I15" s="329"/>
      <c r="J15" s="329"/>
    </row>
    <row r="16" spans="2:10" s="8" customFormat="1" ht="15" x14ac:dyDescent="0.25">
      <c r="B16" s="320" t="s">
        <v>247</v>
      </c>
      <c r="C16" s="320"/>
      <c r="D16" s="320"/>
      <c r="E16" s="320"/>
      <c r="F16" s="320"/>
      <c r="G16" s="320"/>
      <c r="H16" s="320"/>
      <c r="I16" s="320"/>
      <c r="J16" s="320"/>
    </row>
    <row r="17" spans="2:10" s="8" customFormat="1" ht="15" x14ac:dyDescent="0.25">
      <c r="B17" s="320" t="s">
        <v>248</v>
      </c>
      <c r="C17" s="320"/>
      <c r="D17" s="320"/>
      <c r="E17" s="320"/>
      <c r="F17" s="320"/>
      <c r="G17" s="320"/>
      <c r="H17" s="320"/>
      <c r="I17" s="320"/>
      <c r="J17" s="320"/>
    </row>
    <row r="18" spans="2:10" s="8" customFormat="1" ht="5.0999999999999996" customHeight="1" x14ac:dyDescent="0.25">
      <c r="B18" s="223"/>
      <c r="C18" s="223"/>
      <c r="D18" s="223"/>
      <c r="E18" s="223"/>
      <c r="F18" s="223"/>
      <c r="H18" s="277"/>
    </row>
    <row r="19" spans="2:10" ht="18.75" customHeight="1" x14ac:dyDescent="0.25">
      <c r="B19" s="321" t="s">
        <v>0</v>
      </c>
      <c r="C19" s="321" t="s">
        <v>1</v>
      </c>
      <c r="D19" s="322" t="s">
        <v>2</v>
      </c>
      <c r="E19" s="324" t="s">
        <v>300</v>
      </c>
      <c r="F19" s="326" t="s">
        <v>241</v>
      </c>
      <c r="G19" s="327"/>
      <c r="H19" s="327"/>
      <c r="I19" s="327"/>
      <c r="J19" s="328"/>
    </row>
    <row r="20" spans="2:10" ht="17.25" customHeight="1" x14ac:dyDescent="0.25">
      <c r="B20" s="321"/>
      <c r="C20" s="321"/>
      <c r="D20" s="323"/>
      <c r="E20" s="325"/>
      <c r="F20" s="104" t="s">
        <v>226</v>
      </c>
      <c r="G20" s="117" t="s">
        <v>227</v>
      </c>
      <c r="H20" s="278" t="s">
        <v>228</v>
      </c>
      <c r="I20" s="287" t="s">
        <v>229</v>
      </c>
      <c r="J20" s="117" t="s">
        <v>230</v>
      </c>
    </row>
    <row r="21" spans="2:10" x14ac:dyDescent="0.25">
      <c r="B21" s="103">
        <v>1</v>
      </c>
      <c r="C21" s="224">
        <v>2</v>
      </c>
      <c r="D21" s="224">
        <v>3</v>
      </c>
      <c r="E21" s="104">
        <v>4</v>
      </c>
      <c r="F21" s="104">
        <v>5</v>
      </c>
      <c r="G21" s="105">
        <v>6</v>
      </c>
      <c r="H21" s="278">
        <v>7</v>
      </c>
      <c r="I21" s="288">
        <v>8</v>
      </c>
      <c r="J21" s="105">
        <v>9</v>
      </c>
    </row>
    <row r="22" spans="2:10" ht="25.5" x14ac:dyDescent="0.25">
      <c r="B22" s="103" t="s">
        <v>3</v>
      </c>
      <c r="C22" s="132" t="s">
        <v>249</v>
      </c>
      <c r="D22" s="224" t="s">
        <v>4</v>
      </c>
      <c r="E22" s="121">
        <f>E24+E27+E35+E34+E38</f>
        <v>632913.67350000003</v>
      </c>
      <c r="F22" s="121">
        <f>F24+F27+F35+F34+F38</f>
        <v>97561.06</v>
      </c>
      <c r="G22" s="121">
        <f>G24+G27+G35+G34+G38</f>
        <v>101526.20999999999</v>
      </c>
      <c r="H22" s="279">
        <f>H24+H27+H35+H34+H38-0.01</f>
        <v>139440.21449999997</v>
      </c>
      <c r="I22" s="257">
        <f>I24+I27+I35+I34+I38-0.01</f>
        <v>145017.8345</v>
      </c>
      <c r="J22" s="121">
        <f>J24+J27+J35+J34+J38-0.02</f>
        <v>149368.36450000003</v>
      </c>
    </row>
    <row r="23" spans="2:10" x14ac:dyDescent="0.25">
      <c r="B23" s="118"/>
      <c r="C23" s="119" t="s">
        <v>7</v>
      </c>
      <c r="D23" s="120"/>
      <c r="E23" s="122"/>
      <c r="F23" s="122"/>
      <c r="G23" s="123"/>
      <c r="H23" s="280"/>
      <c r="I23" s="259"/>
      <c r="J23" s="123"/>
    </row>
    <row r="24" spans="2:10" x14ac:dyDescent="0.25">
      <c r="B24" s="103">
        <v>1</v>
      </c>
      <c r="C24" s="132" t="s">
        <v>81</v>
      </c>
      <c r="D24" s="224" t="s">
        <v>4</v>
      </c>
      <c r="E24" s="121">
        <f>SUM(E26:E26)-0.01</f>
        <v>402598.79</v>
      </c>
      <c r="F24" s="121">
        <f t="shared" ref="F24:J24" si="0">SUM(F26:F26)</f>
        <v>60606.8</v>
      </c>
      <c r="G24" s="121">
        <f t="shared" si="0"/>
        <v>63031.07</v>
      </c>
      <c r="H24" s="279">
        <f t="shared" si="0"/>
        <v>89663.45</v>
      </c>
      <c r="I24" s="257">
        <f t="shared" si="0"/>
        <v>93249.99</v>
      </c>
      <c r="J24" s="121">
        <f t="shared" si="0"/>
        <v>96047.49</v>
      </c>
    </row>
    <row r="25" spans="2:10" x14ac:dyDescent="0.25">
      <c r="B25" s="118"/>
      <c r="C25" s="119" t="s">
        <v>82</v>
      </c>
      <c r="D25" s="120"/>
      <c r="E25" s="122"/>
      <c r="F25" s="122"/>
      <c r="G25" s="123"/>
      <c r="H25" s="280"/>
      <c r="I25" s="259"/>
      <c r="J25" s="123"/>
    </row>
    <row r="26" spans="2:10" x14ac:dyDescent="0.25">
      <c r="B26" s="118" t="s">
        <v>5</v>
      </c>
      <c r="C26" s="119" t="s">
        <v>83</v>
      </c>
      <c r="D26" s="120" t="s">
        <v>4</v>
      </c>
      <c r="E26" s="122">
        <f>F26+G26+H26+I26+J26</f>
        <v>402598.8</v>
      </c>
      <c r="F26" s="124">
        <v>60606.8</v>
      </c>
      <c r="G26" s="123">
        <v>63031.07</v>
      </c>
      <c r="H26" s="281">
        <v>89663.45</v>
      </c>
      <c r="I26" s="259">
        <v>93249.99</v>
      </c>
      <c r="J26" s="123">
        <v>96047.49</v>
      </c>
    </row>
    <row r="27" spans="2:10" x14ac:dyDescent="0.25">
      <c r="B27" s="103">
        <v>2</v>
      </c>
      <c r="C27" s="132" t="s">
        <v>6</v>
      </c>
      <c r="D27" s="224" t="s">
        <v>4</v>
      </c>
      <c r="E27" s="121">
        <f>E29+E32+E33</f>
        <v>60931.2235</v>
      </c>
      <c r="F27" s="121">
        <f>F29+F32+F33</f>
        <v>6667.81</v>
      </c>
      <c r="G27" s="121">
        <f>G29+G32+G33</f>
        <v>6997.2300000000005</v>
      </c>
      <c r="H27" s="279">
        <f>H29+H32+H33</f>
        <v>15192.274500000001</v>
      </c>
      <c r="I27" s="257">
        <f>I29+I32+I33+0.01</f>
        <v>15799.9645</v>
      </c>
      <c r="J27" s="121">
        <f>J29+J32+J33+0.01</f>
        <v>16273.9645</v>
      </c>
    </row>
    <row r="28" spans="2:10" x14ac:dyDescent="0.25">
      <c r="B28" s="118"/>
      <c r="C28" s="119" t="s">
        <v>7</v>
      </c>
      <c r="D28" s="120"/>
      <c r="E28" s="122"/>
      <c r="F28" s="122"/>
      <c r="G28" s="123"/>
      <c r="H28" s="280"/>
      <c r="I28" s="259"/>
      <c r="J28" s="123"/>
    </row>
    <row r="29" spans="2:10" x14ac:dyDescent="0.25">
      <c r="B29" s="118" t="s">
        <v>8</v>
      </c>
      <c r="C29" s="119" t="s">
        <v>88</v>
      </c>
      <c r="D29" s="120" t="s">
        <v>4</v>
      </c>
      <c r="E29" s="122">
        <f>F29+G29+H29+I29+J29</f>
        <v>54676.433499999999</v>
      </c>
      <c r="F29" s="122">
        <v>6031.49</v>
      </c>
      <c r="G29" s="123">
        <v>6272.75</v>
      </c>
      <c r="H29" s="281">
        <v>13619.244500000001</v>
      </c>
      <c r="I29" s="259">
        <v>14164.014499999999</v>
      </c>
      <c r="J29" s="123">
        <v>14588.934499999999</v>
      </c>
    </row>
    <row r="30" spans="2:10" x14ac:dyDescent="0.25">
      <c r="B30" s="125"/>
      <c r="C30" s="126" t="s">
        <v>10</v>
      </c>
      <c r="D30" s="127" t="s">
        <v>11</v>
      </c>
      <c r="E30" s="128">
        <v>5.14</v>
      </c>
      <c r="F30" s="128">
        <v>5.14</v>
      </c>
      <c r="G30" s="129">
        <v>5.14</v>
      </c>
      <c r="H30" s="282">
        <v>5.14</v>
      </c>
      <c r="I30" s="289">
        <v>5.14</v>
      </c>
      <c r="J30" s="129">
        <v>5.14</v>
      </c>
    </row>
    <row r="31" spans="2:10" x14ac:dyDescent="0.25">
      <c r="B31" s="125"/>
      <c r="C31" s="126" t="s">
        <v>231</v>
      </c>
      <c r="D31" s="127" t="s">
        <v>9</v>
      </c>
      <c r="E31" s="137">
        <f>E29/5.14/12/5*1000</f>
        <v>177290.64040207522</v>
      </c>
      <c r="F31" s="128">
        <f>F29/F30*1000/12</f>
        <v>97786.802853437082</v>
      </c>
      <c r="G31" s="128">
        <f>G29/G30*1000/12</f>
        <v>101698.28145265889</v>
      </c>
      <c r="H31" s="282">
        <f>H29/H30*1000/12</f>
        <v>220804.87191958501</v>
      </c>
      <c r="I31" s="260">
        <f>I29/I30*1000/12</f>
        <v>229637.07036316473</v>
      </c>
      <c r="J31" s="128">
        <f>J29/J30*1000/12</f>
        <v>236526.1754215305</v>
      </c>
    </row>
    <row r="32" spans="2:10" x14ac:dyDescent="0.25">
      <c r="B32" s="118" t="s">
        <v>12</v>
      </c>
      <c r="C32" s="119" t="s">
        <v>232</v>
      </c>
      <c r="D32" s="120" t="s">
        <v>4</v>
      </c>
      <c r="E32" s="122">
        <f>F32+G32+H32+I32+J32</f>
        <v>4674.8099999999995</v>
      </c>
      <c r="F32" s="122">
        <v>515.69000000000005</v>
      </c>
      <c r="G32" s="123">
        <v>536.29999999999995</v>
      </c>
      <c r="H32" s="281">
        <v>1164.45</v>
      </c>
      <c r="I32" s="259">
        <v>1211.02</v>
      </c>
      <c r="J32" s="123">
        <v>1247.3499999999999</v>
      </c>
    </row>
    <row r="33" spans="2:12" x14ac:dyDescent="0.25">
      <c r="B33" s="118" t="s">
        <v>233</v>
      </c>
      <c r="C33" s="119" t="s">
        <v>234</v>
      </c>
      <c r="D33" s="120" t="s">
        <v>4</v>
      </c>
      <c r="E33" s="122">
        <f>F33+G33+H33+I33+J33</f>
        <v>1579.98</v>
      </c>
      <c r="F33" s="122">
        <v>120.63</v>
      </c>
      <c r="G33" s="123">
        <v>188.18</v>
      </c>
      <c r="H33" s="281">
        <v>408.58</v>
      </c>
      <c r="I33" s="259">
        <v>424.92</v>
      </c>
      <c r="J33" s="123">
        <v>437.67</v>
      </c>
    </row>
    <row r="34" spans="2:12" x14ac:dyDescent="0.25">
      <c r="B34" s="103">
        <v>3</v>
      </c>
      <c r="C34" s="132" t="s">
        <v>250</v>
      </c>
      <c r="D34" s="224" t="s">
        <v>4</v>
      </c>
      <c r="E34" s="121">
        <f>F34+G34+H34+I34+J34-0.01</f>
        <v>38799.89</v>
      </c>
      <c r="F34" s="130">
        <v>7178.42</v>
      </c>
      <c r="G34" s="130">
        <v>7465.56</v>
      </c>
      <c r="H34" s="279">
        <v>7764.18</v>
      </c>
      <c r="I34" s="257">
        <v>8074.75</v>
      </c>
      <c r="J34" s="130">
        <v>8316.99</v>
      </c>
    </row>
    <row r="35" spans="2:12" x14ac:dyDescent="0.25">
      <c r="B35" s="103">
        <v>4</v>
      </c>
      <c r="C35" s="132" t="s">
        <v>90</v>
      </c>
      <c r="D35" s="224" t="s">
        <v>4</v>
      </c>
      <c r="E35" s="131">
        <f t="shared" ref="E35:J35" si="1">SUM(E37:E37)</f>
        <v>128265.60000000001</v>
      </c>
      <c r="F35" s="131">
        <f t="shared" si="1"/>
        <v>22679.14</v>
      </c>
      <c r="G35" s="131">
        <f t="shared" si="1"/>
        <v>23586.31</v>
      </c>
      <c r="H35" s="283">
        <f t="shared" si="1"/>
        <v>26356.44</v>
      </c>
      <c r="I35" s="261">
        <f t="shared" si="1"/>
        <v>27410.7</v>
      </c>
      <c r="J35" s="131">
        <f t="shared" si="1"/>
        <v>28233.02</v>
      </c>
    </row>
    <row r="36" spans="2:12" x14ac:dyDescent="0.25">
      <c r="B36" s="118"/>
      <c r="C36" s="119" t="s">
        <v>7</v>
      </c>
      <c r="D36" s="120"/>
      <c r="E36" s="122"/>
      <c r="F36" s="122"/>
      <c r="G36" s="123"/>
      <c r="H36" s="280"/>
      <c r="I36" s="259"/>
      <c r="J36" s="123"/>
    </row>
    <row r="37" spans="2:12" x14ac:dyDescent="0.25">
      <c r="B37" s="118" t="s">
        <v>14</v>
      </c>
      <c r="C37" s="119" t="s">
        <v>236</v>
      </c>
      <c r="D37" s="120" t="s">
        <v>4</v>
      </c>
      <c r="E37" s="122">
        <f>F37+G37+H37+I37+J37-0.01</f>
        <v>128265.60000000001</v>
      </c>
      <c r="F37" s="122">
        <v>22679.14</v>
      </c>
      <c r="G37" s="123">
        <v>23586.31</v>
      </c>
      <c r="H37" s="281">
        <v>26356.44</v>
      </c>
      <c r="I37" s="259">
        <v>27410.7</v>
      </c>
      <c r="J37" s="123">
        <v>28233.02</v>
      </c>
    </row>
    <row r="38" spans="2:12" x14ac:dyDescent="0.25">
      <c r="B38" s="103">
        <v>5</v>
      </c>
      <c r="C38" s="132" t="s">
        <v>109</v>
      </c>
      <c r="D38" s="224" t="s">
        <v>4</v>
      </c>
      <c r="E38" s="121">
        <f t="shared" ref="E38:J38" si="2">SUM(E40:E41)</f>
        <v>2318.17</v>
      </c>
      <c r="F38" s="121">
        <f t="shared" si="2"/>
        <v>428.89</v>
      </c>
      <c r="G38" s="121">
        <f t="shared" si="2"/>
        <v>446.04</v>
      </c>
      <c r="H38" s="279">
        <f t="shared" si="2"/>
        <v>463.88</v>
      </c>
      <c r="I38" s="257">
        <f t="shared" si="2"/>
        <v>482.44</v>
      </c>
      <c r="J38" s="121">
        <f t="shared" si="2"/>
        <v>496.92</v>
      </c>
    </row>
    <row r="39" spans="2:12" x14ac:dyDescent="0.25">
      <c r="B39" s="118"/>
      <c r="C39" s="119" t="s">
        <v>7</v>
      </c>
      <c r="D39" s="120"/>
      <c r="E39" s="122"/>
      <c r="F39" s="122"/>
      <c r="G39" s="123"/>
      <c r="H39" s="280"/>
      <c r="I39" s="259"/>
      <c r="J39" s="123"/>
    </row>
    <row r="40" spans="2:12" x14ac:dyDescent="0.25">
      <c r="B40" s="118" t="s">
        <v>15</v>
      </c>
      <c r="C40" s="119" t="s">
        <v>237</v>
      </c>
      <c r="D40" s="120" t="s">
        <v>4</v>
      </c>
      <c r="E40" s="122">
        <f>F40+G40+H40+I40+J40</f>
        <v>2318.17</v>
      </c>
      <c r="F40" s="122">
        <v>428.89</v>
      </c>
      <c r="G40" s="123">
        <v>446.04</v>
      </c>
      <c r="H40" s="281">
        <v>463.88</v>
      </c>
      <c r="I40" s="259">
        <v>482.44</v>
      </c>
      <c r="J40" s="123">
        <v>496.92</v>
      </c>
    </row>
    <row r="41" spans="2:12" x14ac:dyDescent="0.25">
      <c r="B41" s="118" t="s">
        <v>235</v>
      </c>
      <c r="C41" s="119" t="s">
        <v>238</v>
      </c>
      <c r="D41" s="120" t="s">
        <v>4</v>
      </c>
      <c r="E41" s="122"/>
      <c r="F41" s="122"/>
      <c r="G41" s="123"/>
      <c r="H41" s="281"/>
      <c r="I41" s="259"/>
      <c r="J41" s="123"/>
    </row>
    <row r="42" spans="2:12" x14ac:dyDescent="0.25">
      <c r="B42" s="103" t="s">
        <v>16</v>
      </c>
      <c r="C42" s="132" t="s">
        <v>17</v>
      </c>
      <c r="D42" s="224" t="s">
        <v>4</v>
      </c>
      <c r="E42" s="121">
        <f t="shared" ref="E42:J42" si="3">SUM(E44:E46)</f>
        <v>1664295.9300000002</v>
      </c>
      <c r="F42" s="121">
        <f t="shared" si="3"/>
        <v>268224.08</v>
      </c>
      <c r="G42" s="121">
        <f t="shared" si="3"/>
        <v>278953.04000000004</v>
      </c>
      <c r="H42" s="279">
        <f t="shared" si="3"/>
        <v>359063.64</v>
      </c>
      <c r="I42" s="257">
        <f t="shared" si="3"/>
        <v>373426.19</v>
      </c>
      <c r="J42" s="121">
        <f t="shared" si="3"/>
        <v>384628.98</v>
      </c>
    </row>
    <row r="43" spans="2:12" x14ac:dyDescent="0.25">
      <c r="B43" s="118"/>
      <c r="C43" s="119" t="s">
        <v>7</v>
      </c>
      <c r="D43" s="120"/>
      <c r="E43" s="122"/>
      <c r="F43" s="122"/>
      <c r="G43" s="123"/>
      <c r="H43" s="280"/>
      <c r="I43" s="259"/>
      <c r="J43" s="123"/>
    </row>
    <row r="44" spans="2:12" x14ac:dyDescent="0.25">
      <c r="B44" s="103">
        <v>6</v>
      </c>
      <c r="C44" s="132" t="s">
        <v>18</v>
      </c>
      <c r="D44" s="224" t="s">
        <v>4</v>
      </c>
      <c r="E44" s="121">
        <f>F44+G44+H44+I44+J44+0.01</f>
        <v>1286556.6200000001</v>
      </c>
      <c r="F44" s="131">
        <v>201339.6</v>
      </c>
      <c r="G44" s="136">
        <v>209393.18</v>
      </c>
      <c r="H44" s="284">
        <v>281506.76</v>
      </c>
      <c r="I44" s="262">
        <v>292767.03000000003</v>
      </c>
      <c r="J44" s="136">
        <v>301550.03999999998</v>
      </c>
    </row>
    <row r="45" spans="2:12" x14ac:dyDescent="0.25">
      <c r="B45" s="103">
        <v>7</v>
      </c>
      <c r="C45" s="132" t="s">
        <v>19</v>
      </c>
      <c r="D45" s="224" t="s">
        <v>4</v>
      </c>
      <c r="E45" s="121">
        <f>F45+G45+H45+I45+J45</f>
        <v>366157.98</v>
      </c>
      <c r="F45" s="131">
        <v>64741.8</v>
      </c>
      <c r="G45" s="136">
        <v>67331.47</v>
      </c>
      <c r="H45" s="284">
        <v>75239.360000000001</v>
      </c>
      <c r="I45" s="262">
        <v>78248.94</v>
      </c>
      <c r="J45" s="136">
        <v>80596.41</v>
      </c>
    </row>
    <row r="46" spans="2:12" x14ac:dyDescent="0.25">
      <c r="B46" s="103">
        <v>8</v>
      </c>
      <c r="C46" s="132" t="s">
        <v>301</v>
      </c>
      <c r="D46" s="224" t="s">
        <v>4</v>
      </c>
      <c r="E46" s="121">
        <f>F46+G46+H46+I46+J46-0.01</f>
        <v>11581.33</v>
      </c>
      <c r="F46" s="121">
        <v>2142.6799999999998</v>
      </c>
      <c r="G46" s="136">
        <v>2228.39</v>
      </c>
      <c r="H46" s="284">
        <v>2317.52</v>
      </c>
      <c r="I46" s="262">
        <v>2410.2199999999998</v>
      </c>
      <c r="J46" s="136">
        <v>2482.5300000000002</v>
      </c>
      <c r="L46" s="304"/>
    </row>
    <row r="47" spans="2:12" x14ac:dyDescent="0.25">
      <c r="B47" s="103" t="s">
        <v>23</v>
      </c>
      <c r="C47" s="132" t="s">
        <v>24</v>
      </c>
      <c r="D47" s="120" t="s">
        <v>4</v>
      </c>
      <c r="E47" s="121">
        <f>E22+E42</f>
        <v>2297209.6035000002</v>
      </c>
      <c r="F47" s="121">
        <f t="shared" ref="F47:G47" si="4">F22+F42</f>
        <v>365785.14</v>
      </c>
      <c r="G47" s="121">
        <f t="shared" si="4"/>
        <v>380479.25</v>
      </c>
      <c r="H47" s="279">
        <f>H22+H42+0.01</f>
        <v>498503.86450000003</v>
      </c>
      <c r="I47" s="257">
        <f>I22+I42-0.01</f>
        <v>518444.01449999999</v>
      </c>
      <c r="J47" s="121">
        <f>J22+J42</f>
        <v>533997.34450000001</v>
      </c>
    </row>
    <row r="48" spans="2:12" x14ac:dyDescent="0.25">
      <c r="B48" s="103" t="s">
        <v>25</v>
      </c>
      <c r="C48" s="132" t="s">
        <v>26</v>
      </c>
      <c r="D48" s="133" t="s">
        <v>4</v>
      </c>
      <c r="E48" s="121">
        <f>F48+G48+H48+I48+J48-0.01</f>
        <v>20941.078000000001</v>
      </c>
      <c r="F48" s="121">
        <v>4154.6400000000003</v>
      </c>
      <c r="G48" s="121">
        <v>5033.75</v>
      </c>
      <c r="H48" s="279">
        <v>5478.31</v>
      </c>
      <c r="I48" s="257">
        <v>3258.3139999999999</v>
      </c>
      <c r="J48" s="121">
        <v>3016.0740000000001</v>
      </c>
    </row>
    <row r="49" spans="2:10" x14ac:dyDescent="0.25">
      <c r="B49" s="103" t="s">
        <v>27</v>
      </c>
      <c r="C49" s="132" t="s">
        <v>251</v>
      </c>
      <c r="D49" s="133" t="s">
        <v>4</v>
      </c>
      <c r="E49" s="121">
        <f>F49+H49</f>
        <v>18831.150000000001</v>
      </c>
      <c r="F49" s="121">
        <v>420.27</v>
      </c>
      <c r="G49" s="122"/>
      <c r="H49" s="280">
        <v>18410.88</v>
      </c>
      <c r="I49" s="258"/>
      <c r="J49" s="122"/>
    </row>
    <row r="50" spans="2:10" ht="25.5" x14ac:dyDescent="0.25">
      <c r="B50" s="103"/>
      <c r="C50" s="132" t="s">
        <v>293</v>
      </c>
      <c r="D50" s="133" t="s">
        <v>4</v>
      </c>
      <c r="E50" s="121">
        <f>G50+H50</f>
        <v>12850.43</v>
      </c>
      <c r="F50" s="121"/>
      <c r="G50" s="121">
        <v>12850.43</v>
      </c>
      <c r="H50" s="279"/>
      <c r="I50" s="258"/>
      <c r="J50" s="122"/>
    </row>
    <row r="51" spans="2:10" x14ac:dyDescent="0.25">
      <c r="B51" s="103" t="s">
        <v>29</v>
      </c>
      <c r="C51" s="132" t="s">
        <v>28</v>
      </c>
      <c r="D51" s="224" t="s">
        <v>4</v>
      </c>
      <c r="E51" s="121">
        <f>SUM(E47:E48)-5980.73</f>
        <v>2312169.9515000004</v>
      </c>
      <c r="F51" s="121">
        <f>SUM(F47:F48)-F49</f>
        <v>369519.51</v>
      </c>
      <c r="G51" s="121">
        <f>SUM(G47:G48)-G49</f>
        <v>385513</v>
      </c>
      <c r="H51" s="279">
        <f>SUM(H47:H48)-0.01</f>
        <v>503982.16450000001</v>
      </c>
      <c r="I51" s="257">
        <f>SUM(I47:I48)-I49-0.01</f>
        <v>521702.31849999999</v>
      </c>
      <c r="J51" s="121">
        <f>SUM(J47:J48)-J49-0.01</f>
        <v>537013.40850000002</v>
      </c>
    </row>
    <row r="52" spans="2:10" ht="17.25" customHeight="1" x14ac:dyDescent="0.25">
      <c r="B52" s="103" t="s">
        <v>30</v>
      </c>
      <c r="C52" s="132" t="s">
        <v>239</v>
      </c>
      <c r="D52" s="135" t="s">
        <v>252</v>
      </c>
      <c r="E52" s="121">
        <f>F52+G52+H52+I52+J52</f>
        <v>2990445.2299999995</v>
      </c>
      <c r="F52" s="121">
        <v>572508.93999999994</v>
      </c>
      <c r="G52" s="121">
        <v>572508.93999999994</v>
      </c>
      <c r="H52" s="279">
        <v>615142.44999999995</v>
      </c>
      <c r="I52" s="257">
        <v>615142.44999999995</v>
      </c>
      <c r="J52" s="121">
        <v>615142.44999999995</v>
      </c>
    </row>
    <row r="53" spans="2:10" ht="25.5" x14ac:dyDescent="0.25">
      <c r="B53" s="103" t="s">
        <v>240</v>
      </c>
      <c r="C53" s="134" t="s">
        <v>31</v>
      </c>
      <c r="D53" s="224" t="s">
        <v>253</v>
      </c>
      <c r="E53" s="131">
        <f>(E51-17451.8)/E52*1000</f>
        <v>767.35000142437013</v>
      </c>
      <c r="F53" s="131">
        <f>ROUND(F51/F52*1000,2)</f>
        <v>645.44000000000005</v>
      </c>
      <c r="G53" s="131">
        <f>ROUND((G51-G50)/G52*1000,2)</f>
        <v>650.92999999999995</v>
      </c>
      <c r="H53" s="283">
        <f>ROUND(H51/H52*1000,2)</f>
        <v>819.29</v>
      </c>
      <c r="I53" s="261">
        <f>ROUND(I51/I52*1000,2)</f>
        <v>848.1</v>
      </c>
      <c r="J53" s="131">
        <f>ROUND(J51/J52*1000,2)</f>
        <v>872.99</v>
      </c>
    </row>
    <row r="54" spans="2:10" x14ac:dyDescent="0.25">
      <c r="B54" s="102"/>
      <c r="C54" s="102"/>
      <c r="D54" s="102"/>
      <c r="E54" s="102"/>
      <c r="F54" s="7"/>
      <c r="G54" s="102"/>
      <c r="H54" s="285"/>
      <c r="I54" s="102"/>
      <c r="J54" s="102"/>
    </row>
    <row r="55" spans="2:10" x14ac:dyDescent="0.25">
      <c r="E55" s="3"/>
      <c r="G55" s="3"/>
      <c r="H55" s="286"/>
      <c r="I55" s="3"/>
      <c r="J55" s="3"/>
    </row>
  </sheetData>
  <mergeCells count="13">
    <mergeCell ref="B15:J15"/>
    <mergeCell ref="E1:J1"/>
    <mergeCell ref="E2:J2"/>
    <mergeCell ref="E3:J3"/>
    <mergeCell ref="E4:J4"/>
    <mergeCell ref="B14:J14"/>
    <mergeCell ref="B16:J16"/>
    <mergeCell ref="B17:J17"/>
    <mergeCell ref="B19:B20"/>
    <mergeCell ref="C19:C20"/>
    <mergeCell ref="D19:D20"/>
    <mergeCell ref="E19:E20"/>
    <mergeCell ref="F19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57"/>
  <sheetViews>
    <sheetView workbookViewId="0">
      <selection activeCell="D14" sqref="D14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294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74" t="s">
        <v>50</v>
      </c>
      <c r="F6" s="344"/>
      <c r="G6" s="344"/>
      <c r="H6" s="27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59.1" customHeight="1" outlineLevel="1" x14ac:dyDescent="0.25">
      <c r="A8" s="18" t="s">
        <v>363</v>
      </c>
      <c r="B8" s="19" t="s">
        <v>364</v>
      </c>
      <c r="C8" s="19" t="s">
        <v>257</v>
      </c>
      <c r="D8" s="19" t="s">
        <v>315</v>
      </c>
      <c r="E8" s="20">
        <v>8310</v>
      </c>
      <c r="F8" s="341">
        <v>87200</v>
      </c>
      <c r="G8" s="341"/>
      <c r="H8" s="20">
        <v>1310</v>
      </c>
      <c r="I8" s="342" t="s">
        <v>52</v>
      </c>
      <c r="J8" s="342"/>
      <c r="K8" s="21" t="s">
        <v>53</v>
      </c>
      <c r="L8" s="275">
        <v>87200</v>
      </c>
      <c r="M8" s="22"/>
      <c r="N8" s="23"/>
      <c r="O8" s="24"/>
    </row>
    <row r="9" spans="1:15" ht="59.1" customHeight="1" outlineLevel="1" x14ac:dyDescent="0.25">
      <c r="A9" s="18" t="s">
        <v>363</v>
      </c>
      <c r="B9" s="19" t="s">
        <v>364</v>
      </c>
      <c r="C9" s="19" t="s">
        <v>257</v>
      </c>
      <c r="D9" s="19" t="s">
        <v>319</v>
      </c>
      <c r="E9" s="20">
        <v>8310</v>
      </c>
      <c r="F9" s="341">
        <v>89580</v>
      </c>
      <c r="G9" s="341"/>
      <c r="H9" s="20">
        <v>1310</v>
      </c>
      <c r="I9" s="342" t="s">
        <v>52</v>
      </c>
      <c r="J9" s="342"/>
      <c r="K9" s="21" t="s">
        <v>53</v>
      </c>
      <c r="L9" s="275">
        <v>176780</v>
      </c>
      <c r="M9" s="22"/>
      <c r="N9" s="23"/>
      <c r="O9" s="24"/>
    </row>
    <row r="10" spans="1:15" ht="59.1" customHeight="1" outlineLevel="1" x14ac:dyDescent="0.25">
      <c r="A10" s="18" t="s">
        <v>363</v>
      </c>
      <c r="B10" s="19" t="s">
        <v>364</v>
      </c>
      <c r="C10" s="19" t="s">
        <v>257</v>
      </c>
      <c r="D10" s="19" t="s">
        <v>321</v>
      </c>
      <c r="E10" s="20">
        <v>8310</v>
      </c>
      <c r="F10" s="341">
        <v>46580</v>
      </c>
      <c r="G10" s="341"/>
      <c r="H10" s="20">
        <v>1310</v>
      </c>
      <c r="I10" s="342" t="s">
        <v>52</v>
      </c>
      <c r="J10" s="342"/>
      <c r="K10" s="21" t="s">
        <v>53</v>
      </c>
      <c r="L10" s="275">
        <v>223360</v>
      </c>
      <c r="M10" s="22"/>
      <c r="N10" s="23"/>
      <c r="O10" s="24"/>
    </row>
    <row r="11" spans="1:15" ht="59.1" customHeight="1" outlineLevel="1" x14ac:dyDescent="0.25">
      <c r="A11" s="18" t="s">
        <v>363</v>
      </c>
      <c r="B11" s="19" t="s">
        <v>364</v>
      </c>
      <c r="C11" s="19" t="s">
        <v>257</v>
      </c>
      <c r="D11" s="19" t="s">
        <v>321</v>
      </c>
      <c r="E11" s="20">
        <v>8310</v>
      </c>
      <c r="F11" s="341">
        <v>46580</v>
      </c>
      <c r="G11" s="341"/>
      <c r="H11" s="20">
        <v>1310</v>
      </c>
      <c r="I11" s="342" t="s">
        <v>52</v>
      </c>
      <c r="J11" s="342"/>
      <c r="K11" s="21" t="s">
        <v>53</v>
      </c>
      <c r="L11" s="275">
        <v>269940</v>
      </c>
      <c r="M11" s="22"/>
      <c r="N11" s="23"/>
      <c r="O11" s="24"/>
    </row>
    <row r="12" spans="1:15" ht="59.1" customHeight="1" outlineLevel="1" x14ac:dyDescent="0.25">
      <c r="A12" s="18" t="s">
        <v>363</v>
      </c>
      <c r="B12" s="19" t="s">
        <v>364</v>
      </c>
      <c r="C12" s="19" t="s">
        <v>257</v>
      </c>
      <c r="D12" s="19" t="s">
        <v>327</v>
      </c>
      <c r="E12" s="20">
        <v>8310</v>
      </c>
      <c r="F12" s="341">
        <v>47770</v>
      </c>
      <c r="G12" s="341"/>
      <c r="H12" s="20">
        <v>1310</v>
      </c>
      <c r="I12" s="342" t="s">
        <v>52</v>
      </c>
      <c r="J12" s="342"/>
      <c r="K12" s="21" t="s">
        <v>53</v>
      </c>
      <c r="L12" s="275">
        <v>317710</v>
      </c>
      <c r="M12" s="22"/>
      <c r="N12" s="23"/>
      <c r="O12" s="24"/>
    </row>
    <row r="13" spans="1:15" ht="59.1" customHeight="1" outlineLevel="1" x14ac:dyDescent="0.25">
      <c r="A13" s="18" t="s">
        <v>363</v>
      </c>
      <c r="B13" s="19" t="s">
        <v>364</v>
      </c>
      <c r="C13" s="19" t="s">
        <v>257</v>
      </c>
      <c r="D13" s="19" t="s">
        <v>327</v>
      </c>
      <c r="E13" s="20">
        <v>8310</v>
      </c>
      <c r="F13" s="341">
        <v>47770</v>
      </c>
      <c r="G13" s="341"/>
      <c r="H13" s="20">
        <v>1310</v>
      </c>
      <c r="I13" s="342" t="s">
        <v>52</v>
      </c>
      <c r="J13" s="342"/>
      <c r="K13" s="21" t="s">
        <v>53</v>
      </c>
      <c r="L13" s="275">
        <v>365480</v>
      </c>
      <c r="M13" s="22"/>
      <c r="N13" s="23"/>
      <c r="O13" s="24"/>
    </row>
    <row r="14" spans="1:15" ht="59.1" customHeight="1" outlineLevel="1" x14ac:dyDescent="0.25">
      <c r="A14" s="18" t="s">
        <v>363</v>
      </c>
      <c r="B14" s="19" t="s">
        <v>364</v>
      </c>
      <c r="C14" s="19" t="s">
        <v>257</v>
      </c>
      <c r="D14" s="19" t="s">
        <v>312</v>
      </c>
      <c r="E14" s="20">
        <v>8310</v>
      </c>
      <c r="F14" s="341">
        <v>102300</v>
      </c>
      <c r="G14" s="341"/>
      <c r="H14" s="20">
        <v>1310</v>
      </c>
      <c r="I14" s="342" t="s">
        <v>52</v>
      </c>
      <c r="J14" s="342"/>
      <c r="K14" s="21" t="s">
        <v>53</v>
      </c>
      <c r="L14" s="275">
        <v>467780</v>
      </c>
      <c r="M14" s="22"/>
      <c r="N14" s="23"/>
      <c r="O14" s="24"/>
    </row>
    <row r="15" spans="1:15" ht="59.1" customHeight="1" outlineLevel="1" x14ac:dyDescent="0.25">
      <c r="A15" s="18" t="s">
        <v>363</v>
      </c>
      <c r="B15" s="19" t="s">
        <v>364</v>
      </c>
      <c r="C15" s="19" t="s">
        <v>257</v>
      </c>
      <c r="D15" s="19" t="s">
        <v>314</v>
      </c>
      <c r="E15" s="20">
        <v>8310</v>
      </c>
      <c r="F15" s="341">
        <v>103100</v>
      </c>
      <c r="G15" s="341"/>
      <c r="H15" s="20">
        <v>1310</v>
      </c>
      <c r="I15" s="342" t="s">
        <v>52</v>
      </c>
      <c r="J15" s="342"/>
      <c r="K15" s="21" t="s">
        <v>53</v>
      </c>
      <c r="L15" s="275">
        <v>570880</v>
      </c>
      <c r="M15" s="22"/>
      <c r="N15" s="23"/>
      <c r="O15" s="24"/>
    </row>
    <row r="16" spans="1:15" ht="59.1" customHeight="1" outlineLevel="1" x14ac:dyDescent="0.25">
      <c r="A16" s="18" t="s">
        <v>363</v>
      </c>
      <c r="B16" s="19" t="s">
        <v>364</v>
      </c>
      <c r="C16" s="19" t="s">
        <v>257</v>
      </c>
      <c r="D16" s="19" t="s">
        <v>316</v>
      </c>
      <c r="E16" s="20">
        <v>8310</v>
      </c>
      <c r="F16" s="341">
        <v>170910</v>
      </c>
      <c r="G16" s="341"/>
      <c r="H16" s="20">
        <v>1310</v>
      </c>
      <c r="I16" s="342" t="s">
        <v>52</v>
      </c>
      <c r="J16" s="342"/>
      <c r="K16" s="21" t="s">
        <v>53</v>
      </c>
      <c r="L16" s="275">
        <v>741790</v>
      </c>
      <c r="M16" s="22"/>
      <c r="N16" s="23"/>
      <c r="O16" s="24"/>
    </row>
    <row r="17" spans="1:15" ht="59.1" customHeight="1" outlineLevel="1" x14ac:dyDescent="0.25">
      <c r="A17" s="18" t="s">
        <v>363</v>
      </c>
      <c r="B17" s="19" t="s">
        <v>364</v>
      </c>
      <c r="C17" s="19" t="s">
        <v>257</v>
      </c>
      <c r="D17" s="19" t="s">
        <v>316</v>
      </c>
      <c r="E17" s="20">
        <v>8310</v>
      </c>
      <c r="F17" s="341">
        <v>341820</v>
      </c>
      <c r="G17" s="341"/>
      <c r="H17" s="20">
        <v>1310</v>
      </c>
      <c r="I17" s="342" t="s">
        <v>52</v>
      </c>
      <c r="J17" s="342"/>
      <c r="K17" s="21" t="s">
        <v>53</v>
      </c>
      <c r="L17" s="275">
        <v>1083610</v>
      </c>
      <c r="M17" s="22"/>
      <c r="N17" s="23"/>
      <c r="O17" s="24"/>
    </row>
    <row r="18" spans="1:15" ht="59.1" customHeight="1" outlineLevel="1" x14ac:dyDescent="0.25">
      <c r="A18" s="18" t="s">
        <v>363</v>
      </c>
      <c r="B18" s="19" t="s">
        <v>364</v>
      </c>
      <c r="C18" s="19" t="s">
        <v>257</v>
      </c>
      <c r="D18" s="19" t="s">
        <v>317</v>
      </c>
      <c r="E18" s="20">
        <v>8310</v>
      </c>
      <c r="F18" s="341">
        <v>655620</v>
      </c>
      <c r="G18" s="341"/>
      <c r="H18" s="20">
        <v>1310</v>
      </c>
      <c r="I18" s="342" t="s">
        <v>52</v>
      </c>
      <c r="J18" s="342"/>
      <c r="K18" s="21" t="s">
        <v>53</v>
      </c>
      <c r="L18" s="275">
        <v>1739230</v>
      </c>
      <c r="M18" s="22"/>
      <c r="N18" s="23"/>
      <c r="O18" s="24"/>
    </row>
    <row r="19" spans="1:15" ht="59.1" customHeight="1" outlineLevel="1" x14ac:dyDescent="0.25">
      <c r="A19" s="18" t="s">
        <v>363</v>
      </c>
      <c r="B19" s="19" t="s">
        <v>364</v>
      </c>
      <c r="C19" s="19" t="s">
        <v>257</v>
      </c>
      <c r="D19" s="19" t="s">
        <v>313</v>
      </c>
      <c r="E19" s="20">
        <v>8310</v>
      </c>
      <c r="F19" s="341">
        <v>21750</v>
      </c>
      <c r="G19" s="341"/>
      <c r="H19" s="20">
        <v>1310</v>
      </c>
      <c r="I19" s="342" t="s">
        <v>52</v>
      </c>
      <c r="J19" s="342"/>
      <c r="K19" s="21" t="s">
        <v>53</v>
      </c>
      <c r="L19" s="275">
        <v>1760980</v>
      </c>
      <c r="M19" s="22"/>
      <c r="N19" s="23"/>
      <c r="O19" s="24"/>
    </row>
    <row r="20" spans="1:15" ht="59.1" customHeight="1" outlineLevel="1" x14ac:dyDescent="0.25">
      <c r="A20" s="18" t="s">
        <v>363</v>
      </c>
      <c r="B20" s="19" t="s">
        <v>364</v>
      </c>
      <c r="C20" s="19" t="s">
        <v>257</v>
      </c>
      <c r="D20" s="19" t="s">
        <v>313</v>
      </c>
      <c r="E20" s="20">
        <v>8310</v>
      </c>
      <c r="F20" s="341">
        <v>21750</v>
      </c>
      <c r="G20" s="341"/>
      <c r="H20" s="20">
        <v>1310</v>
      </c>
      <c r="I20" s="342" t="s">
        <v>52</v>
      </c>
      <c r="J20" s="342"/>
      <c r="K20" s="21" t="s">
        <v>53</v>
      </c>
      <c r="L20" s="275">
        <v>1782730</v>
      </c>
      <c r="M20" s="22"/>
      <c r="N20" s="23"/>
      <c r="O20" s="24"/>
    </row>
    <row r="21" spans="1:15" ht="59.1" customHeight="1" outlineLevel="1" x14ac:dyDescent="0.25">
      <c r="A21" s="18" t="s">
        <v>365</v>
      </c>
      <c r="B21" s="19" t="s">
        <v>366</v>
      </c>
      <c r="C21" s="19" t="s">
        <v>261</v>
      </c>
      <c r="D21" s="19" t="s">
        <v>324</v>
      </c>
      <c r="E21" s="20">
        <v>8310</v>
      </c>
      <c r="F21" s="341">
        <v>1252739.29</v>
      </c>
      <c r="G21" s="341"/>
      <c r="H21" s="20">
        <v>1310</v>
      </c>
      <c r="I21" s="342" t="s">
        <v>52</v>
      </c>
      <c r="J21" s="342"/>
      <c r="K21" s="21" t="s">
        <v>53</v>
      </c>
      <c r="L21" s="275">
        <v>3035469.29</v>
      </c>
      <c r="M21" s="22"/>
      <c r="N21" s="23"/>
      <c r="O21" s="24"/>
    </row>
    <row r="22" spans="1:15" ht="71.099999999999994" customHeight="1" outlineLevel="1" x14ac:dyDescent="0.25">
      <c r="A22" s="18" t="s">
        <v>365</v>
      </c>
      <c r="B22" s="19" t="s">
        <v>366</v>
      </c>
      <c r="C22" s="19" t="s">
        <v>256</v>
      </c>
      <c r="D22" s="19" t="s">
        <v>307</v>
      </c>
      <c r="E22" s="20">
        <v>8310</v>
      </c>
      <c r="F22" s="341">
        <v>136852.93</v>
      </c>
      <c r="G22" s="341"/>
      <c r="H22" s="20">
        <v>1310</v>
      </c>
      <c r="I22" s="342" t="s">
        <v>52</v>
      </c>
      <c r="J22" s="342"/>
      <c r="K22" s="21" t="s">
        <v>53</v>
      </c>
      <c r="L22" s="275">
        <v>3172322.22</v>
      </c>
      <c r="M22" s="22"/>
      <c r="N22" s="23"/>
      <c r="O22" s="24"/>
    </row>
    <row r="23" spans="1:15" ht="71.099999999999994" customHeight="1" outlineLevel="1" x14ac:dyDescent="0.25">
      <c r="A23" s="18" t="s">
        <v>365</v>
      </c>
      <c r="B23" s="19" t="s">
        <v>366</v>
      </c>
      <c r="C23" s="19" t="s">
        <v>256</v>
      </c>
      <c r="D23" s="19" t="s">
        <v>307</v>
      </c>
      <c r="E23" s="20">
        <v>8310</v>
      </c>
      <c r="F23" s="341">
        <v>205279.39</v>
      </c>
      <c r="G23" s="341"/>
      <c r="H23" s="20">
        <v>1310</v>
      </c>
      <c r="I23" s="342" t="s">
        <v>52</v>
      </c>
      <c r="J23" s="342"/>
      <c r="K23" s="21" t="s">
        <v>53</v>
      </c>
      <c r="L23" s="275">
        <v>3377601.6100000003</v>
      </c>
      <c r="M23" s="22"/>
      <c r="N23" s="23"/>
      <c r="O23" s="24"/>
    </row>
    <row r="24" spans="1:15" ht="71.099999999999994" customHeight="1" outlineLevel="1" x14ac:dyDescent="0.25">
      <c r="A24" s="18" t="s">
        <v>365</v>
      </c>
      <c r="B24" s="19" t="s">
        <v>366</v>
      </c>
      <c r="C24" s="19" t="s">
        <v>256</v>
      </c>
      <c r="D24" s="19" t="s">
        <v>323</v>
      </c>
      <c r="E24" s="20">
        <v>8310</v>
      </c>
      <c r="F24" s="341">
        <v>103427.93</v>
      </c>
      <c r="G24" s="341"/>
      <c r="H24" s="20">
        <v>1310</v>
      </c>
      <c r="I24" s="342" t="s">
        <v>52</v>
      </c>
      <c r="J24" s="342"/>
      <c r="K24" s="21" t="s">
        <v>53</v>
      </c>
      <c r="L24" s="275">
        <v>3481029.5400000005</v>
      </c>
      <c r="M24" s="22"/>
      <c r="N24" s="23"/>
      <c r="O24" s="24"/>
    </row>
    <row r="25" spans="1:15" ht="71.099999999999994" customHeight="1" outlineLevel="1" x14ac:dyDescent="0.25">
      <c r="A25" s="18" t="s">
        <v>365</v>
      </c>
      <c r="B25" s="19" t="s">
        <v>366</v>
      </c>
      <c r="C25" s="19" t="s">
        <v>256</v>
      </c>
      <c r="D25" s="19" t="s">
        <v>323</v>
      </c>
      <c r="E25" s="20">
        <v>8310</v>
      </c>
      <c r="F25" s="341">
        <v>92346.36</v>
      </c>
      <c r="G25" s="341"/>
      <c r="H25" s="20">
        <v>1310</v>
      </c>
      <c r="I25" s="342" t="s">
        <v>52</v>
      </c>
      <c r="J25" s="342"/>
      <c r="K25" s="21" t="s">
        <v>53</v>
      </c>
      <c r="L25" s="275">
        <v>3573375.9000000004</v>
      </c>
      <c r="M25" s="22"/>
      <c r="N25" s="23"/>
      <c r="O25" s="24"/>
    </row>
    <row r="26" spans="1:15" ht="71.099999999999994" customHeight="1" outlineLevel="1" x14ac:dyDescent="0.25">
      <c r="A26" s="18" t="s">
        <v>365</v>
      </c>
      <c r="B26" s="19" t="s">
        <v>366</v>
      </c>
      <c r="C26" s="19" t="s">
        <v>256</v>
      </c>
      <c r="D26" s="19" t="s">
        <v>323</v>
      </c>
      <c r="E26" s="20">
        <v>8310</v>
      </c>
      <c r="F26" s="341">
        <v>184692.73</v>
      </c>
      <c r="G26" s="341"/>
      <c r="H26" s="20">
        <v>1310</v>
      </c>
      <c r="I26" s="342" t="s">
        <v>52</v>
      </c>
      <c r="J26" s="342"/>
      <c r="K26" s="21" t="s">
        <v>53</v>
      </c>
      <c r="L26" s="275">
        <v>3758068.6300000004</v>
      </c>
      <c r="M26" s="22"/>
      <c r="N26" s="23"/>
      <c r="O26" s="24"/>
    </row>
    <row r="27" spans="1:15" ht="83.1" customHeight="1" outlineLevel="1" x14ac:dyDescent="0.25">
      <c r="A27" s="18" t="s">
        <v>365</v>
      </c>
      <c r="B27" s="19" t="s">
        <v>366</v>
      </c>
      <c r="C27" s="19" t="s">
        <v>256</v>
      </c>
      <c r="D27" s="19" t="s">
        <v>308</v>
      </c>
      <c r="E27" s="20">
        <v>8310</v>
      </c>
      <c r="F27" s="341">
        <v>382075</v>
      </c>
      <c r="G27" s="341"/>
      <c r="H27" s="20">
        <v>1310</v>
      </c>
      <c r="I27" s="342" t="s">
        <v>52</v>
      </c>
      <c r="J27" s="342"/>
      <c r="K27" s="21" t="s">
        <v>53</v>
      </c>
      <c r="L27" s="275">
        <v>4140143.6300000004</v>
      </c>
      <c r="M27" s="22"/>
      <c r="N27" s="23"/>
      <c r="O27" s="24"/>
    </row>
    <row r="28" spans="1:15" ht="71.099999999999994" customHeight="1" outlineLevel="1" x14ac:dyDescent="0.25">
      <c r="A28" s="18" t="s">
        <v>365</v>
      </c>
      <c r="B28" s="19" t="s">
        <v>366</v>
      </c>
      <c r="C28" s="19" t="s">
        <v>256</v>
      </c>
      <c r="D28" s="19" t="s">
        <v>309</v>
      </c>
      <c r="E28" s="20">
        <v>8310</v>
      </c>
      <c r="F28" s="341">
        <v>311430.46000000002</v>
      </c>
      <c r="G28" s="341"/>
      <c r="H28" s="20">
        <v>1310</v>
      </c>
      <c r="I28" s="342" t="s">
        <v>52</v>
      </c>
      <c r="J28" s="342"/>
      <c r="K28" s="21" t="s">
        <v>53</v>
      </c>
      <c r="L28" s="275">
        <v>4451574.0900000008</v>
      </c>
      <c r="M28" s="22"/>
      <c r="N28" s="23"/>
      <c r="O28" s="24"/>
    </row>
    <row r="29" spans="1:15" ht="83.1" customHeight="1" outlineLevel="1" x14ac:dyDescent="0.25">
      <c r="A29" s="18" t="s">
        <v>365</v>
      </c>
      <c r="B29" s="19" t="s">
        <v>366</v>
      </c>
      <c r="C29" s="19" t="s">
        <v>256</v>
      </c>
      <c r="D29" s="19" t="s">
        <v>310</v>
      </c>
      <c r="E29" s="20">
        <v>8310</v>
      </c>
      <c r="F29" s="341">
        <v>184776.4</v>
      </c>
      <c r="G29" s="341"/>
      <c r="H29" s="20">
        <v>1310</v>
      </c>
      <c r="I29" s="342" t="s">
        <v>52</v>
      </c>
      <c r="J29" s="342"/>
      <c r="K29" s="21" t="s">
        <v>53</v>
      </c>
      <c r="L29" s="275">
        <v>4636350.4900000012</v>
      </c>
      <c r="M29" s="22"/>
      <c r="N29" s="23"/>
      <c r="O29" s="24"/>
    </row>
    <row r="30" spans="1:15" ht="83.1" customHeight="1" outlineLevel="1" x14ac:dyDescent="0.25">
      <c r="A30" s="18" t="s">
        <v>365</v>
      </c>
      <c r="B30" s="19" t="s">
        <v>366</v>
      </c>
      <c r="C30" s="19" t="s">
        <v>256</v>
      </c>
      <c r="D30" s="19" t="s">
        <v>310</v>
      </c>
      <c r="E30" s="20">
        <v>8310</v>
      </c>
      <c r="F30" s="341">
        <v>554329.19999999995</v>
      </c>
      <c r="G30" s="341"/>
      <c r="H30" s="20">
        <v>1310</v>
      </c>
      <c r="I30" s="342" t="s">
        <v>52</v>
      </c>
      <c r="J30" s="342"/>
      <c r="K30" s="21" t="s">
        <v>53</v>
      </c>
      <c r="L30" s="275">
        <v>5190679.6900000013</v>
      </c>
      <c r="M30" s="22"/>
      <c r="N30" s="23"/>
      <c r="O30" s="24"/>
    </row>
    <row r="31" spans="1:15" ht="59.1" customHeight="1" outlineLevel="1" x14ac:dyDescent="0.25">
      <c r="A31" s="18" t="s">
        <v>365</v>
      </c>
      <c r="B31" s="19" t="s">
        <v>366</v>
      </c>
      <c r="C31" s="19" t="s">
        <v>295</v>
      </c>
      <c r="D31" s="19" t="s">
        <v>314</v>
      </c>
      <c r="E31" s="20">
        <v>8310</v>
      </c>
      <c r="F31" s="341">
        <v>43564.99</v>
      </c>
      <c r="G31" s="341"/>
      <c r="H31" s="20">
        <v>1310</v>
      </c>
      <c r="I31" s="342" t="s">
        <v>52</v>
      </c>
      <c r="J31" s="342"/>
      <c r="K31" s="21" t="s">
        <v>53</v>
      </c>
      <c r="L31" s="275">
        <v>5234244.6800000016</v>
      </c>
      <c r="M31" s="22"/>
      <c r="N31" s="23"/>
      <c r="O31" s="24"/>
    </row>
    <row r="32" spans="1:15" ht="59.1" customHeight="1" outlineLevel="1" x14ac:dyDescent="0.25">
      <c r="A32" s="18" t="s">
        <v>365</v>
      </c>
      <c r="B32" s="19" t="s">
        <v>366</v>
      </c>
      <c r="C32" s="19" t="s">
        <v>295</v>
      </c>
      <c r="D32" s="19" t="s">
        <v>314</v>
      </c>
      <c r="E32" s="20">
        <v>8310</v>
      </c>
      <c r="F32" s="341">
        <v>32673.75</v>
      </c>
      <c r="G32" s="341"/>
      <c r="H32" s="20">
        <v>1310</v>
      </c>
      <c r="I32" s="342" t="s">
        <v>52</v>
      </c>
      <c r="J32" s="342"/>
      <c r="K32" s="21" t="s">
        <v>53</v>
      </c>
      <c r="L32" s="275">
        <v>5266918.4300000016</v>
      </c>
      <c r="M32" s="22"/>
      <c r="N32" s="23"/>
      <c r="O32" s="24"/>
    </row>
    <row r="33" spans="1:15" ht="59.1" customHeight="1" outlineLevel="1" x14ac:dyDescent="0.25">
      <c r="A33" s="18" t="s">
        <v>365</v>
      </c>
      <c r="B33" s="19" t="s">
        <v>366</v>
      </c>
      <c r="C33" s="19" t="s">
        <v>295</v>
      </c>
      <c r="D33" s="19" t="s">
        <v>314</v>
      </c>
      <c r="E33" s="20">
        <v>8310</v>
      </c>
      <c r="F33" s="341">
        <v>32673.74</v>
      </c>
      <c r="G33" s="341"/>
      <c r="H33" s="20">
        <v>1310</v>
      </c>
      <c r="I33" s="342" t="s">
        <v>52</v>
      </c>
      <c r="J33" s="342"/>
      <c r="K33" s="21" t="s">
        <v>53</v>
      </c>
      <c r="L33" s="275">
        <v>5299592.1700000018</v>
      </c>
      <c r="M33" s="22"/>
      <c r="N33" s="23"/>
      <c r="O33" s="24"/>
    </row>
    <row r="34" spans="1:15" ht="59.1" customHeight="1" outlineLevel="1" x14ac:dyDescent="0.25">
      <c r="A34" s="18" t="s">
        <v>365</v>
      </c>
      <c r="B34" s="19" t="s">
        <v>366</v>
      </c>
      <c r="C34" s="19" t="s">
        <v>298</v>
      </c>
      <c r="D34" s="19" t="s">
        <v>367</v>
      </c>
      <c r="E34" s="20">
        <v>8310</v>
      </c>
      <c r="F34" s="341">
        <v>81696.429999999993</v>
      </c>
      <c r="G34" s="341"/>
      <c r="H34" s="20">
        <v>1310</v>
      </c>
      <c r="I34" s="342" t="s">
        <v>52</v>
      </c>
      <c r="J34" s="342"/>
      <c r="K34" s="21" t="s">
        <v>53</v>
      </c>
      <c r="L34" s="275">
        <v>5381288.6000000015</v>
      </c>
      <c r="M34" s="22"/>
      <c r="N34" s="23"/>
      <c r="O34" s="24"/>
    </row>
    <row r="35" spans="1:15" ht="59.1" customHeight="1" outlineLevel="1" x14ac:dyDescent="0.25">
      <c r="A35" s="18" t="s">
        <v>365</v>
      </c>
      <c r="B35" s="19" t="s">
        <v>366</v>
      </c>
      <c r="C35" s="19" t="s">
        <v>298</v>
      </c>
      <c r="D35" s="19" t="s">
        <v>368</v>
      </c>
      <c r="E35" s="20">
        <v>8310</v>
      </c>
      <c r="F35" s="341">
        <v>53571.43</v>
      </c>
      <c r="G35" s="341"/>
      <c r="H35" s="20">
        <v>1310</v>
      </c>
      <c r="I35" s="342" t="s">
        <v>52</v>
      </c>
      <c r="J35" s="342"/>
      <c r="K35" s="21" t="s">
        <v>53</v>
      </c>
      <c r="L35" s="275">
        <v>5434860.0300000012</v>
      </c>
      <c r="M35" s="22"/>
      <c r="N35" s="23"/>
      <c r="O35" s="24"/>
    </row>
    <row r="36" spans="1:15" ht="59.1" customHeight="1" outlineLevel="1" x14ac:dyDescent="0.25">
      <c r="A36" s="18" t="s">
        <v>365</v>
      </c>
      <c r="B36" s="19" t="s">
        <v>366</v>
      </c>
      <c r="C36" s="19" t="s">
        <v>298</v>
      </c>
      <c r="D36" s="19" t="s">
        <v>369</v>
      </c>
      <c r="E36" s="20">
        <v>8310</v>
      </c>
      <c r="F36" s="341">
        <v>67142.850000000006</v>
      </c>
      <c r="G36" s="341"/>
      <c r="H36" s="20">
        <v>1310</v>
      </c>
      <c r="I36" s="342" t="s">
        <v>52</v>
      </c>
      <c r="J36" s="342"/>
      <c r="K36" s="21" t="s">
        <v>53</v>
      </c>
      <c r="L36" s="275">
        <v>5502002.8800000008</v>
      </c>
      <c r="M36" s="22"/>
      <c r="N36" s="23"/>
      <c r="O36" s="24"/>
    </row>
    <row r="37" spans="1:15" ht="59.1" customHeight="1" outlineLevel="1" x14ac:dyDescent="0.25">
      <c r="A37" s="18" t="s">
        <v>365</v>
      </c>
      <c r="B37" s="19" t="s">
        <v>366</v>
      </c>
      <c r="C37" s="19" t="s">
        <v>257</v>
      </c>
      <c r="D37" s="19" t="s">
        <v>304</v>
      </c>
      <c r="E37" s="20">
        <v>8310</v>
      </c>
      <c r="F37" s="341">
        <v>823680</v>
      </c>
      <c r="G37" s="341"/>
      <c r="H37" s="20">
        <v>1310</v>
      </c>
      <c r="I37" s="342" t="s">
        <v>52</v>
      </c>
      <c r="J37" s="342"/>
      <c r="K37" s="21" t="s">
        <v>53</v>
      </c>
      <c r="L37" s="275">
        <v>6325682.8800000008</v>
      </c>
      <c r="M37" s="22"/>
      <c r="N37" s="23"/>
      <c r="O37" s="24"/>
    </row>
    <row r="38" spans="1:15" ht="59.1" customHeight="1" outlineLevel="1" x14ac:dyDescent="0.25">
      <c r="A38" s="18" t="s">
        <v>365</v>
      </c>
      <c r="B38" s="19" t="s">
        <v>366</v>
      </c>
      <c r="C38" s="19" t="s">
        <v>257</v>
      </c>
      <c r="D38" s="19" t="s">
        <v>304</v>
      </c>
      <c r="E38" s="20">
        <v>8310</v>
      </c>
      <c r="F38" s="341">
        <v>988416</v>
      </c>
      <c r="G38" s="341"/>
      <c r="H38" s="20">
        <v>1310</v>
      </c>
      <c r="I38" s="342" t="s">
        <v>52</v>
      </c>
      <c r="J38" s="342"/>
      <c r="K38" s="21" t="s">
        <v>53</v>
      </c>
      <c r="L38" s="275">
        <v>7314098.8800000008</v>
      </c>
      <c r="M38" s="22"/>
      <c r="N38" s="23"/>
      <c r="O38" s="24"/>
    </row>
    <row r="39" spans="1:15" ht="59.1" customHeight="1" outlineLevel="1" x14ac:dyDescent="0.25">
      <c r="A39" s="18" t="s">
        <v>365</v>
      </c>
      <c r="B39" s="19" t="s">
        <v>366</v>
      </c>
      <c r="C39" s="19" t="s">
        <v>257</v>
      </c>
      <c r="D39" s="19" t="s">
        <v>305</v>
      </c>
      <c r="E39" s="20">
        <v>8310</v>
      </c>
      <c r="F39" s="341">
        <v>74760</v>
      </c>
      <c r="G39" s="341"/>
      <c r="H39" s="20">
        <v>1310</v>
      </c>
      <c r="I39" s="342" t="s">
        <v>52</v>
      </c>
      <c r="J39" s="342"/>
      <c r="K39" s="21" t="s">
        <v>53</v>
      </c>
      <c r="L39" s="275">
        <v>7388858.8800000008</v>
      </c>
      <c r="M39" s="22"/>
      <c r="N39" s="23"/>
      <c r="O39" s="24"/>
    </row>
    <row r="40" spans="1:15" ht="59.1" customHeight="1" outlineLevel="1" x14ac:dyDescent="0.25">
      <c r="A40" s="18" t="s">
        <v>365</v>
      </c>
      <c r="B40" s="19" t="s">
        <v>366</v>
      </c>
      <c r="C40" s="19" t="s">
        <v>257</v>
      </c>
      <c r="D40" s="19" t="s">
        <v>305</v>
      </c>
      <c r="E40" s="20">
        <v>8310</v>
      </c>
      <c r="F40" s="341">
        <v>90780</v>
      </c>
      <c r="G40" s="341"/>
      <c r="H40" s="20">
        <v>1310</v>
      </c>
      <c r="I40" s="342" t="s">
        <v>52</v>
      </c>
      <c r="J40" s="342"/>
      <c r="K40" s="21" t="s">
        <v>53</v>
      </c>
      <c r="L40" s="275">
        <v>7479638.8800000008</v>
      </c>
      <c r="M40" s="22"/>
      <c r="N40" s="23"/>
      <c r="O40" s="24"/>
    </row>
    <row r="41" spans="1:15" ht="59.1" customHeight="1" outlineLevel="1" x14ac:dyDescent="0.25">
      <c r="A41" s="18" t="s">
        <v>365</v>
      </c>
      <c r="B41" s="19" t="s">
        <v>366</v>
      </c>
      <c r="C41" s="19" t="s">
        <v>257</v>
      </c>
      <c r="D41" s="19" t="s">
        <v>305</v>
      </c>
      <c r="E41" s="20">
        <v>8310</v>
      </c>
      <c r="F41" s="341">
        <v>58740</v>
      </c>
      <c r="G41" s="341"/>
      <c r="H41" s="20">
        <v>1310</v>
      </c>
      <c r="I41" s="342" t="s">
        <v>52</v>
      </c>
      <c r="J41" s="342"/>
      <c r="K41" s="21" t="s">
        <v>53</v>
      </c>
      <c r="L41" s="275">
        <v>7538378.8800000008</v>
      </c>
      <c r="M41" s="22"/>
      <c r="N41" s="23"/>
      <c r="O41" s="24"/>
    </row>
    <row r="42" spans="1:15" ht="59.1" customHeight="1" outlineLevel="1" x14ac:dyDescent="0.25">
      <c r="A42" s="18" t="s">
        <v>365</v>
      </c>
      <c r="B42" s="19" t="s">
        <v>366</v>
      </c>
      <c r="C42" s="19" t="s">
        <v>257</v>
      </c>
      <c r="D42" s="19" t="s">
        <v>305</v>
      </c>
      <c r="E42" s="20">
        <v>8310</v>
      </c>
      <c r="F42" s="341">
        <v>16020</v>
      </c>
      <c r="G42" s="341"/>
      <c r="H42" s="20">
        <v>1310</v>
      </c>
      <c r="I42" s="342" t="s">
        <v>52</v>
      </c>
      <c r="J42" s="342"/>
      <c r="K42" s="21" t="s">
        <v>53</v>
      </c>
      <c r="L42" s="275">
        <v>7554398.8800000008</v>
      </c>
      <c r="M42" s="22"/>
      <c r="N42" s="23"/>
      <c r="O42" s="24"/>
    </row>
    <row r="43" spans="1:15" ht="59.1" customHeight="1" outlineLevel="1" x14ac:dyDescent="0.25">
      <c r="A43" s="18" t="s">
        <v>370</v>
      </c>
      <c r="B43" s="19" t="s">
        <v>371</v>
      </c>
      <c r="C43" s="19" t="s">
        <v>257</v>
      </c>
      <c r="D43" s="19" t="s">
        <v>304</v>
      </c>
      <c r="E43" s="20">
        <v>8310</v>
      </c>
      <c r="F43" s="341">
        <v>1257000</v>
      </c>
      <c r="G43" s="341"/>
      <c r="H43" s="20">
        <v>1310</v>
      </c>
      <c r="I43" s="342" t="s">
        <v>52</v>
      </c>
      <c r="J43" s="342"/>
      <c r="K43" s="21" t="s">
        <v>53</v>
      </c>
      <c r="L43" s="275">
        <v>8811398.8800000008</v>
      </c>
      <c r="M43" s="22"/>
      <c r="N43" s="23"/>
      <c r="O43" s="24"/>
    </row>
    <row r="44" spans="1:15" ht="71.099999999999994" customHeight="1" outlineLevel="1" x14ac:dyDescent="0.25">
      <c r="A44" s="18" t="s">
        <v>370</v>
      </c>
      <c r="B44" s="19" t="s">
        <v>371</v>
      </c>
      <c r="C44" s="19" t="s">
        <v>257</v>
      </c>
      <c r="D44" s="19" t="s">
        <v>372</v>
      </c>
      <c r="E44" s="20">
        <v>8310</v>
      </c>
      <c r="F44" s="341">
        <v>4095680</v>
      </c>
      <c r="G44" s="341"/>
      <c r="H44" s="20">
        <v>1310</v>
      </c>
      <c r="I44" s="342" t="s">
        <v>52</v>
      </c>
      <c r="J44" s="342"/>
      <c r="K44" s="21" t="s">
        <v>53</v>
      </c>
      <c r="L44" s="275">
        <v>12907078.880000001</v>
      </c>
      <c r="M44" s="22"/>
      <c r="N44" s="23"/>
      <c r="O44" s="24"/>
    </row>
    <row r="45" spans="1:15" ht="59.1" customHeight="1" outlineLevel="1" x14ac:dyDescent="0.25">
      <c r="A45" s="18" t="s">
        <v>370</v>
      </c>
      <c r="B45" s="19" t="s">
        <v>371</v>
      </c>
      <c r="C45" s="19" t="s">
        <v>257</v>
      </c>
      <c r="D45" s="19" t="s">
        <v>320</v>
      </c>
      <c r="E45" s="20">
        <v>8310</v>
      </c>
      <c r="F45" s="341">
        <v>64622</v>
      </c>
      <c r="G45" s="341"/>
      <c r="H45" s="20">
        <v>1310</v>
      </c>
      <c r="I45" s="342" t="s">
        <v>52</v>
      </c>
      <c r="J45" s="342"/>
      <c r="K45" s="21" t="s">
        <v>53</v>
      </c>
      <c r="L45" s="275">
        <v>12971700.880000001</v>
      </c>
      <c r="M45" s="22"/>
      <c r="N45" s="23"/>
      <c r="O45" s="24"/>
    </row>
    <row r="46" spans="1:15" ht="59.1" customHeight="1" outlineLevel="1" x14ac:dyDescent="0.25">
      <c r="A46" s="18" t="s">
        <v>370</v>
      </c>
      <c r="B46" s="19" t="s">
        <v>371</v>
      </c>
      <c r="C46" s="19" t="s">
        <v>257</v>
      </c>
      <c r="D46" s="19" t="s">
        <v>320</v>
      </c>
      <c r="E46" s="20">
        <v>8310</v>
      </c>
      <c r="F46" s="341">
        <v>81800</v>
      </c>
      <c r="G46" s="341"/>
      <c r="H46" s="20">
        <v>1310</v>
      </c>
      <c r="I46" s="342" t="s">
        <v>52</v>
      </c>
      <c r="J46" s="342"/>
      <c r="K46" s="21" t="s">
        <v>53</v>
      </c>
      <c r="L46" s="275">
        <v>13053500.880000001</v>
      </c>
      <c r="M46" s="22"/>
      <c r="N46" s="23"/>
      <c r="O46" s="24"/>
    </row>
    <row r="47" spans="1:15" ht="59.1" customHeight="1" outlineLevel="1" x14ac:dyDescent="0.25">
      <c r="A47" s="18" t="s">
        <v>370</v>
      </c>
      <c r="B47" s="19" t="s">
        <v>371</v>
      </c>
      <c r="C47" s="19" t="s">
        <v>257</v>
      </c>
      <c r="D47" s="19" t="s">
        <v>320</v>
      </c>
      <c r="E47" s="20">
        <v>8310</v>
      </c>
      <c r="F47" s="341">
        <v>69530</v>
      </c>
      <c r="G47" s="341"/>
      <c r="H47" s="20">
        <v>1310</v>
      </c>
      <c r="I47" s="342" t="s">
        <v>52</v>
      </c>
      <c r="J47" s="342"/>
      <c r="K47" s="21" t="s">
        <v>53</v>
      </c>
      <c r="L47" s="275">
        <v>13123030.880000001</v>
      </c>
      <c r="M47" s="22"/>
      <c r="N47" s="23"/>
      <c r="O47" s="24"/>
    </row>
    <row r="48" spans="1:15" ht="59.1" customHeight="1" outlineLevel="1" x14ac:dyDescent="0.25">
      <c r="A48" s="18" t="s">
        <v>370</v>
      </c>
      <c r="B48" s="19" t="s">
        <v>371</v>
      </c>
      <c r="C48" s="19" t="s">
        <v>257</v>
      </c>
      <c r="D48" s="19" t="s">
        <v>320</v>
      </c>
      <c r="E48" s="20">
        <v>8310</v>
      </c>
      <c r="F48" s="341">
        <v>85890</v>
      </c>
      <c r="G48" s="341"/>
      <c r="H48" s="20">
        <v>1310</v>
      </c>
      <c r="I48" s="342" t="s">
        <v>52</v>
      </c>
      <c r="J48" s="342"/>
      <c r="K48" s="21" t="s">
        <v>53</v>
      </c>
      <c r="L48" s="275">
        <v>13208920.880000001</v>
      </c>
      <c r="M48" s="22"/>
      <c r="N48" s="23"/>
      <c r="O48" s="24"/>
    </row>
    <row r="49" spans="1:15" ht="59.1" customHeight="1" outlineLevel="1" x14ac:dyDescent="0.25">
      <c r="A49" s="18" t="s">
        <v>370</v>
      </c>
      <c r="B49" s="19" t="s">
        <v>371</v>
      </c>
      <c r="C49" s="19" t="s">
        <v>257</v>
      </c>
      <c r="D49" s="19" t="s">
        <v>373</v>
      </c>
      <c r="E49" s="20">
        <v>8310</v>
      </c>
      <c r="F49" s="341">
        <v>229000</v>
      </c>
      <c r="G49" s="341"/>
      <c r="H49" s="20">
        <v>1310</v>
      </c>
      <c r="I49" s="342" t="s">
        <v>52</v>
      </c>
      <c r="J49" s="342"/>
      <c r="K49" s="21" t="s">
        <v>53</v>
      </c>
      <c r="L49" s="275">
        <v>13437920.880000001</v>
      </c>
      <c r="M49" s="22"/>
      <c r="N49" s="23"/>
      <c r="O49" s="24"/>
    </row>
    <row r="50" spans="1:15" ht="59.1" customHeight="1" outlineLevel="1" x14ac:dyDescent="0.25">
      <c r="A50" s="18" t="s">
        <v>370</v>
      </c>
      <c r="B50" s="19" t="s">
        <v>371</v>
      </c>
      <c r="C50" s="19" t="s">
        <v>257</v>
      </c>
      <c r="D50" s="19" t="s">
        <v>373</v>
      </c>
      <c r="E50" s="20">
        <v>8310</v>
      </c>
      <c r="F50" s="341">
        <v>64120</v>
      </c>
      <c r="G50" s="341"/>
      <c r="H50" s="20">
        <v>1310</v>
      </c>
      <c r="I50" s="342" t="s">
        <v>52</v>
      </c>
      <c r="J50" s="342"/>
      <c r="K50" s="21" t="s">
        <v>53</v>
      </c>
      <c r="L50" s="275">
        <v>13502040.880000001</v>
      </c>
      <c r="M50" s="22"/>
      <c r="N50" s="23"/>
      <c r="O50" s="24"/>
    </row>
    <row r="51" spans="1:15" ht="59.1" customHeight="1" outlineLevel="1" x14ac:dyDescent="0.25">
      <c r="A51" s="18" t="s">
        <v>370</v>
      </c>
      <c r="B51" s="19" t="s">
        <v>371</v>
      </c>
      <c r="C51" s="19" t="s">
        <v>257</v>
      </c>
      <c r="D51" s="19" t="s">
        <v>373</v>
      </c>
      <c r="E51" s="20">
        <v>8310</v>
      </c>
      <c r="F51" s="341">
        <v>50380</v>
      </c>
      <c r="G51" s="341"/>
      <c r="H51" s="20">
        <v>1310</v>
      </c>
      <c r="I51" s="342" t="s">
        <v>52</v>
      </c>
      <c r="J51" s="342"/>
      <c r="K51" s="21" t="s">
        <v>53</v>
      </c>
      <c r="L51" s="275">
        <v>13552420.880000001</v>
      </c>
      <c r="M51" s="22"/>
      <c r="N51" s="23"/>
      <c r="O51" s="24"/>
    </row>
    <row r="52" spans="1:15" ht="59.1" customHeight="1" outlineLevel="1" x14ac:dyDescent="0.25">
      <c r="A52" s="18" t="s">
        <v>370</v>
      </c>
      <c r="B52" s="19" t="s">
        <v>371</v>
      </c>
      <c r="C52" s="19" t="s">
        <v>257</v>
      </c>
      <c r="D52" s="19" t="s">
        <v>373</v>
      </c>
      <c r="E52" s="20">
        <v>8310</v>
      </c>
      <c r="F52" s="341">
        <v>70074</v>
      </c>
      <c r="G52" s="341"/>
      <c r="H52" s="20">
        <v>1310</v>
      </c>
      <c r="I52" s="342" t="s">
        <v>52</v>
      </c>
      <c r="J52" s="342"/>
      <c r="K52" s="21" t="s">
        <v>53</v>
      </c>
      <c r="L52" s="275">
        <v>13622494.880000001</v>
      </c>
      <c r="M52" s="22"/>
      <c r="N52" s="23"/>
      <c r="O52" s="24"/>
    </row>
    <row r="53" spans="1:15" ht="59.1" customHeight="1" outlineLevel="1" x14ac:dyDescent="0.25">
      <c r="A53" s="18" t="s">
        <v>370</v>
      </c>
      <c r="B53" s="19" t="s">
        <v>371</v>
      </c>
      <c r="C53" s="19" t="s">
        <v>257</v>
      </c>
      <c r="D53" s="19" t="s">
        <v>306</v>
      </c>
      <c r="E53" s="20">
        <v>8310</v>
      </c>
      <c r="F53" s="341">
        <v>798970</v>
      </c>
      <c r="G53" s="341"/>
      <c r="H53" s="20">
        <v>1310</v>
      </c>
      <c r="I53" s="342" t="s">
        <v>52</v>
      </c>
      <c r="J53" s="342"/>
      <c r="K53" s="21" t="s">
        <v>53</v>
      </c>
      <c r="L53" s="275">
        <v>14421464.880000001</v>
      </c>
      <c r="M53" s="22"/>
      <c r="N53" s="23"/>
      <c r="O53" s="24"/>
    </row>
    <row r="54" spans="1:15" ht="59.1" customHeight="1" outlineLevel="1" x14ac:dyDescent="0.25">
      <c r="A54" s="18" t="s">
        <v>370</v>
      </c>
      <c r="B54" s="19" t="s">
        <v>371</v>
      </c>
      <c r="C54" s="19" t="s">
        <v>257</v>
      </c>
      <c r="D54" s="19" t="s">
        <v>305</v>
      </c>
      <c r="E54" s="20">
        <v>8310</v>
      </c>
      <c r="F54" s="341">
        <v>242100</v>
      </c>
      <c r="G54" s="341"/>
      <c r="H54" s="20">
        <v>1310</v>
      </c>
      <c r="I54" s="342" t="s">
        <v>52</v>
      </c>
      <c r="J54" s="342"/>
      <c r="K54" s="21" t="s">
        <v>53</v>
      </c>
      <c r="L54" s="275">
        <v>14663564.880000001</v>
      </c>
      <c r="M54" s="22"/>
      <c r="N54" s="23"/>
      <c r="O54" s="24"/>
    </row>
    <row r="55" spans="1:15" ht="83.1" customHeight="1" outlineLevel="1" x14ac:dyDescent="0.25">
      <c r="A55" s="18" t="s">
        <v>374</v>
      </c>
      <c r="B55" s="19" t="s">
        <v>375</v>
      </c>
      <c r="C55" s="19" t="s">
        <v>256</v>
      </c>
      <c r="D55" s="19" t="s">
        <v>308</v>
      </c>
      <c r="E55" s="20">
        <v>8310</v>
      </c>
      <c r="F55" s="341">
        <v>382075</v>
      </c>
      <c r="G55" s="341"/>
      <c r="H55" s="20">
        <v>1310</v>
      </c>
      <c r="I55" s="342" t="s">
        <v>52</v>
      </c>
      <c r="J55" s="342"/>
      <c r="K55" s="21" t="s">
        <v>53</v>
      </c>
      <c r="L55" s="275">
        <v>15045639.880000001</v>
      </c>
      <c r="M55" s="22"/>
      <c r="N55" s="23"/>
      <c r="O55" s="24"/>
    </row>
    <row r="56" spans="1:15" ht="71.099999999999994" customHeight="1" outlineLevel="1" x14ac:dyDescent="0.25">
      <c r="A56" s="18" t="s">
        <v>374</v>
      </c>
      <c r="B56" s="19" t="s">
        <v>375</v>
      </c>
      <c r="C56" s="19" t="s">
        <v>256</v>
      </c>
      <c r="D56" s="19" t="s">
        <v>309</v>
      </c>
      <c r="E56" s="20">
        <v>8310</v>
      </c>
      <c r="F56" s="341">
        <v>311430.46000000002</v>
      </c>
      <c r="G56" s="341"/>
      <c r="H56" s="20">
        <v>1310</v>
      </c>
      <c r="I56" s="342" t="s">
        <v>52</v>
      </c>
      <c r="J56" s="342"/>
      <c r="K56" s="21" t="s">
        <v>53</v>
      </c>
      <c r="L56" s="275">
        <v>15357070.340000002</v>
      </c>
      <c r="M56" s="22"/>
      <c r="N56" s="23"/>
      <c r="O56" s="24"/>
    </row>
    <row r="57" spans="1:15" ht="83.1" customHeight="1" outlineLevel="1" x14ac:dyDescent="0.25">
      <c r="A57" s="18" t="s">
        <v>374</v>
      </c>
      <c r="B57" s="19" t="s">
        <v>375</v>
      </c>
      <c r="C57" s="19" t="s">
        <v>256</v>
      </c>
      <c r="D57" s="19" t="s">
        <v>310</v>
      </c>
      <c r="E57" s="20">
        <v>8310</v>
      </c>
      <c r="F57" s="341">
        <v>461941</v>
      </c>
      <c r="G57" s="341"/>
      <c r="H57" s="20">
        <v>1310</v>
      </c>
      <c r="I57" s="342" t="s">
        <v>52</v>
      </c>
      <c r="J57" s="342"/>
      <c r="K57" s="21" t="s">
        <v>53</v>
      </c>
      <c r="L57" s="275">
        <v>15819011.340000002</v>
      </c>
      <c r="M57" s="22"/>
      <c r="N57" s="23"/>
      <c r="O57" s="24"/>
    </row>
    <row r="58" spans="1:15" ht="83.1" customHeight="1" outlineLevel="1" x14ac:dyDescent="0.25">
      <c r="A58" s="18" t="s">
        <v>376</v>
      </c>
      <c r="B58" s="19" t="s">
        <v>377</v>
      </c>
      <c r="C58" s="19" t="s">
        <v>259</v>
      </c>
      <c r="D58" s="19" t="s">
        <v>260</v>
      </c>
      <c r="E58" s="20">
        <v>8310</v>
      </c>
      <c r="F58" s="341">
        <v>3845320</v>
      </c>
      <c r="G58" s="341"/>
      <c r="H58" s="20">
        <v>1310</v>
      </c>
      <c r="I58" s="342" t="s">
        <v>52</v>
      </c>
      <c r="J58" s="342"/>
      <c r="K58" s="21" t="s">
        <v>53</v>
      </c>
      <c r="L58" s="275">
        <v>19664331.340000004</v>
      </c>
      <c r="M58" s="22"/>
      <c r="N58" s="23"/>
      <c r="O58" s="24"/>
    </row>
    <row r="59" spans="1:15" ht="83.1" customHeight="1" outlineLevel="1" x14ac:dyDescent="0.25">
      <c r="A59" s="18" t="s">
        <v>376</v>
      </c>
      <c r="B59" s="19" t="s">
        <v>377</v>
      </c>
      <c r="C59" s="19" t="s">
        <v>254</v>
      </c>
      <c r="D59" s="19" t="s">
        <v>255</v>
      </c>
      <c r="E59" s="20">
        <v>8310</v>
      </c>
      <c r="F59" s="341">
        <v>389566.8</v>
      </c>
      <c r="G59" s="341"/>
      <c r="H59" s="20">
        <v>1310</v>
      </c>
      <c r="I59" s="342" t="s">
        <v>52</v>
      </c>
      <c r="J59" s="342"/>
      <c r="K59" s="21" t="s">
        <v>53</v>
      </c>
      <c r="L59" s="275">
        <v>20053898.140000004</v>
      </c>
      <c r="M59" s="22"/>
      <c r="N59" s="23"/>
      <c r="O59" s="24"/>
    </row>
    <row r="60" spans="1:15" ht="83.1" customHeight="1" outlineLevel="1" x14ac:dyDescent="0.25">
      <c r="A60" s="18" t="s">
        <v>376</v>
      </c>
      <c r="B60" s="19" t="s">
        <v>377</v>
      </c>
      <c r="C60" s="19" t="s">
        <v>254</v>
      </c>
      <c r="D60" s="19" t="s">
        <v>255</v>
      </c>
      <c r="E60" s="20">
        <v>8310</v>
      </c>
      <c r="F60" s="341">
        <v>519422.4</v>
      </c>
      <c r="G60" s="341"/>
      <c r="H60" s="20">
        <v>1310</v>
      </c>
      <c r="I60" s="342" t="s">
        <v>52</v>
      </c>
      <c r="J60" s="342"/>
      <c r="K60" s="21" t="s">
        <v>53</v>
      </c>
      <c r="L60" s="275">
        <v>20573320.540000003</v>
      </c>
      <c r="M60" s="22"/>
      <c r="N60" s="23"/>
      <c r="O60" s="24"/>
    </row>
    <row r="61" spans="1:15" ht="59.1" customHeight="1" outlineLevel="1" x14ac:dyDescent="0.25">
      <c r="A61" s="18" t="s">
        <v>376</v>
      </c>
      <c r="B61" s="19" t="s">
        <v>377</v>
      </c>
      <c r="C61" s="19" t="s">
        <v>261</v>
      </c>
      <c r="D61" s="19" t="s">
        <v>324</v>
      </c>
      <c r="E61" s="20">
        <v>8310</v>
      </c>
      <c r="F61" s="341">
        <v>1653040.66</v>
      </c>
      <c r="G61" s="341"/>
      <c r="H61" s="20">
        <v>1310</v>
      </c>
      <c r="I61" s="342" t="s">
        <v>52</v>
      </c>
      <c r="J61" s="342"/>
      <c r="K61" s="21" t="s">
        <v>53</v>
      </c>
      <c r="L61" s="275">
        <v>22226361.200000003</v>
      </c>
      <c r="M61" s="22"/>
      <c r="N61" s="23"/>
      <c r="O61" s="24"/>
    </row>
    <row r="62" spans="1:15" ht="71.099999999999994" customHeight="1" outlineLevel="1" x14ac:dyDescent="0.25">
      <c r="A62" s="18" t="s">
        <v>376</v>
      </c>
      <c r="B62" s="19" t="s">
        <v>377</v>
      </c>
      <c r="C62" s="19" t="s">
        <v>256</v>
      </c>
      <c r="D62" s="19" t="s">
        <v>307</v>
      </c>
      <c r="E62" s="20">
        <v>8310</v>
      </c>
      <c r="F62" s="341">
        <v>205279.39</v>
      </c>
      <c r="G62" s="341"/>
      <c r="H62" s="20">
        <v>1310</v>
      </c>
      <c r="I62" s="342" t="s">
        <v>52</v>
      </c>
      <c r="J62" s="342"/>
      <c r="K62" s="21" t="s">
        <v>53</v>
      </c>
      <c r="L62" s="275">
        <v>22431640.590000004</v>
      </c>
      <c r="M62" s="22"/>
      <c r="N62" s="23"/>
      <c r="O62" s="24"/>
    </row>
    <row r="63" spans="1:15" ht="71.099999999999994" customHeight="1" outlineLevel="1" x14ac:dyDescent="0.25">
      <c r="A63" s="18" t="s">
        <v>376</v>
      </c>
      <c r="B63" s="19" t="s">
        <v>377</v>
      </c>
      <c r="C63" s="19" t="s">
        <v>256</v>
      </c>
      <c r="D63" s="19" t="s">
        <v>307</v>
      </c>
      <c r="E63" s="20">
        <v>8310</v>
      </c>
      <c r="F63" s="341">
        <v>410558.78</v>
      </c>
      <c r="G63" s="341"/>
      <c r="H63" s="20">
        <v>1310</v>
      </c>
      <c r="I63" s="342" t="s">
        <v>52</v>
      </c>
      <c r="J63" s="342"/>
      <c r="K63" s="21" t="s">
        <v>53</v>
      </c>
      <c r="L63" s="275">
        <v>22842199.370000005</v>
      </c>
      <c r="M63" s="22"/>
      <c r="N63" s="23"/>
      <c r="O63" s="24"/>
    </row>
    <row r="64" spans="1:15" ht="71.099999999999994" customHeight="1" outlineLevel="1" x14ac:dyDescent="0.25">
      <c r="A64" s="18" t="s">
        <v>376</v>
      </c>
      <c r="B64" s="19" t="s">
        <v>377</v>
      </c>
      <c r="C64" s="19" t="s">
        <v>256</v>
      </c>
      <c r="D64" s="19" t="s">
        <v>307</v>
      </c>
      <c r="E64" s="20">
        <v>8310</v>
      </c>
      <c r="F64" s="341">
        <v>273705.84999999998</v>
      </c>
      <c r="G64" s="341"/>
      <c r="H64" s="20">
        <v>1310</v>
      </c>
      <c r="I64" s="342" t="s">
        <v>52</v>
      </c>
      <c r="J64" s="342"/>
      <c r="K64" s="21" t="s">
        <v>53</v>
      </c>
      <c r="L64" s="275">
        <v>23115905.220000006</v>
      </c>
      <c r="M64" s="22"/>
      <c r="N64" s="23"/>
      <c r="O64" s="24"/>
    </row>
    <row r="65" spans="1:15" ht="71.099999999999994" customHeight="1" outlineLevel="1" x14ac:dyDescent="0.25">
      <c r="A65" s="18" t="s">
        <v>376</v>
      </c>
      <c r="B65" s="19" t="s">
        <v>377</v>
      </c>
      <c r="C65" s="19" t="s">
        <v>256</v>
      </c>
      <c r="D65" s="19" t="s">
        <v>258</v>
      </c>
      <c r="E65" s="20">
        <v>8310</v>
      </c>
      <c r="F65" s="341">
        <v>185589.85</v>
      </c>
      <c r="G65" s="341"/>
      <c r="H65" s="20">
        <v>1310</v>
      </c>
      <c r="I65" s="342" t="s">
        <v>52</v>
      </c>
      <c r="J65" s="342"/>
      <c r="K65" s="21" t="s">
        <v>53</v>
      </c>
      <c r="L65" s="275">
        <v>23301495.070000008</v>
      </c>
      <c r="M65" s="22"/>
      <c r="N65" s="23"/>
      <c r="O65" s="24"/>
    </row>
    <row r="66" spans="1:15" ht="71.099999999999994" customHeight="1" outlineLevel="1" x14ac:dyDescent="0.25">
      <c r="A66" s="18" t="s">
        <v>376</v>
      </c>
      <c r="B66" s="19" t="s">
        <v>377</v>
      </c>
      <c r="C66" s="19" t="s">
        <v>256</v>
      </c>
      <c r="D66" s="19" t="s">
        <v>258</v>
      </c>
      <c r="E66" s="20">
        <v>8310</v>
      </c>
      <c r="F66" s="341">
        <v>92794.92</v>
      </c>
      <c r="G66" s="341"/>
      <c r="H66" s="20">
        <v>1310</v>
      </c>
      <c r="I66" s="342" t="s">
        <v>52</v>
      </c>
      <c r="J66" s="342"/>
      <c r="K66" s="21" t="s">
        <v>53</v>
      </c>
      <c r="L66" s="275">
        <v>23394289.99000001</v>
      </c>
      <c r="M66" s="22"/>
      <c r="N66" s="23"/>
      <c r="O66" s="24"/>
    </row>
    <row r="67" spans="1:15" ht="71.099999999999994" customHeight="1" outlineLevel="1" x14ac:dyDescent="0.25">
      <c r="A67" s="18" t="s">
        <v>376</v>
      </c>
      <c r="B67" s="19" t="s">
        <v>377</v>
      </c>
      <c r="C67" s="19" t="s">
        <v>256</v>
      </c>
      <c r="D67" s="19" t="s">
        <v>258</v>
      </c>
      <c r="E67" s="20">
        <v>8310</v>
      </c>
      <c r="F67" s="341">
        <v>185589.85</v>
      </c>
      <c r="G67" s="341"/>
      <c r="H67" s="20">
        <v>1310</v>
      </c>
      <c r="I67" s="342" t="s">
        <v>52</v>
      </c>
      <c r="J67" s="342"/>
      <c r="K67" s="21" t="s">
        <v>53</v>
      </c>
      <c r="L67" s="275">
        <v>23579879.840000011</v>
      </c>
      <c r="M67" s="22"/>
      <c r="N67" s="23"/>
      <c r="O67" s="24"/>
    </row>
    <row r="68" spans="1:15" ht="71.099999999999994" customHeight="1" outlineLevel="1" x14ac:dyDescent="0.25">
      <c r="A68" s="18" t="s">
        <v>376</v>
      </c>
      <c r="B68" s="19" t="s">
        <v>377</v>
      </c>
      <c r="C68" s="19" t="s">
        <v>256</v>
      </c>
      <c r="D68" s="19" t="s">
        <v>258</v>
      </c>
      <c r="E68" s="20">
        <v>8310</v>
      </c>
      <c r="F68" s="341">
        <v>278384.77</v>
      </c>
      <c r="G68" s="341"/>
      <c r="H68" s="20">
        <v>1310</v>
      </c>
      <c r="I68" s="342" t="s">
        <v>52</v>
      </c>
      <c r="J68" s="342"/>
      <c r="K68" s="21" t="s">
        <v>53</v>
      </c>
      <c r="L68" s="275">
        <v>23858264.610000011</v>
      </c>
      <c r="M68" s="22"/>
      <c r="N68" s="23"/>
      <c r="O68" s="24"/>
    </row>
    <row r="69" spans="1:15" ht="71.099999999999994" customHeight="1" outlineLevel="1" x14ac:dyDescent="0.25">
      <c r="A69" s="18" t="s">
        <v>376</v>
      </c>
      <c r="B69" s="19" t="s">
        <v>377</v>
      </c>
      <c r="C69" s="19" t="s">
        <v>256</v>
      </c>
      <c r="D69" s="19" t="s">
        <v>258</v>
      </c>
      <c r="E69" s="20">
        <v>8310</v>
      </c>
      <c r="F69" s="341">
        <v>185589.85</v>
      </c>
      <c r="G69" s="341"/>
      <c r="H69" s="20">
        <v>1310</v>
      </c>
      <c r="I69" s="342" t="s">
        <v>52</v>
      </c>
      <c r="J69" s="342"/>
      <c r="K69" s="21" t="s">
        <v>53</v>
      </c>
      <c r="L69" s="275">
        <v>24043854.460000012</v>
      </c>
      <c r="M69" s="22"/>
      <c r="N69" s="23"/>
      <c r="O69" s="24"/>
    </row>
    <row r="70" spans="1:15" ht="71.099999999999994" customHeight="1" outlineLevel="1" x14ac:dyDescent="0.25">
      <c r="A70" s="18" t="s">
        <v>376</v>
      </c>
      <c r="B70" s="19" t="s">
        <v>377</v>
      </c>
      <c r="C70" s="19" t="s">
        <v>256</v>
      </c>
      <c r="D70" s="19" t="s">
        <v>325</v>
      </c>
      <c r="E70" s="20">
        <v>8310</v>
      </c>
      <c r="F70" s="341">
        <v>295800</v>
      </c>
      <c r="G70" s="341"/>
      <c r="H70" s="20">
        <v>1310</v>
      </c>
      <c r="I70" s="342" t="s">
        <v>52</v>
      </c>
      <c r="J70" s="342"/>
      <c r="K70" s="21" t="s">
        <v>53</v>
      </c>
      <c r="L70" s="275">
        <v>24339654.460000012</v>
      </c>
      <c r="M70" s="22"/>
      <c r="N70" s="23"/>
      <c r="O70" s="24"/>
    </row>
    <row r="71" spans="1:15" ht="71.099999999999994" customHeight="1" outlineLevel="1" x14ac:dyDescent="0.25">
      <c r="A71" s="18" t="s">
        <v>376</v>
      </c>
      <c r="B71" s="19" t="s">
        <v>377</v>
      </c>
      <c r="C71" s="19" t="s">
        <v>256</v>
      </c>
      <c r="D71" s="19" t="s">
        <v>326</v>
      </c>
      <c r="E71" s="20">
        <v>8310</v>
      </c>
      <c r="F71" s="341">
        <v>349044</v>
      </c>
      <c r="G71" s="341"/>
      <c r="H71" s="20">
        <v>1310</v>
      </c>
      <c r="I71" s="342" t="s">
        <v>52</v>
      </c>
      <c r="J71" s="342"/>
      <c r="K71" s="21" t="s">
        <v>53</v>
      </c>
      <c r="L71" s="275">
        <v>24688698.460000012</v>
      </c>
      <c r="M71" s="22"/>
      <c r="N71" s="23"/>
      <c r="O71" s="24"/>
    </row>
    <row r="72" spans="1:15" ht="83.1" customHeight="1" outlineLevel="1" x14ac:dyDescent="0.25">
      <c r="A72" s="18" t="s">
        <v>378</v>
      </c>
      <c r="B72" s="19" t="s">
        <v>379</v>
      </c>
      <c r="C72" s="19" t="s">
        <v>256</v>
      </c>
      <c r="D72" s="19" t="s">
        <v>308</v>
      </c>
      <c r="E72" s="20">
        <v>8310</v>
      </c>
      <c r="F72" s="341">
        <v>229245</v>
      </c>
      <c r="G72" s="341"/>
      <c r="H72" s="20">
        <v>1310</v>
      </c>
      <c r="I72" s="342" t="s">
        <v>52</v>
      </c>
      <c r="J72" s="342"/>
      <c r="K72" s="21" t="s">
        <v>53</v>
      </c>
      <c r="L72" s="275">
        <v>24917943.460000012</v>
      </c>
      <c r="M72" s="22"/>
      <c r="N72" s="23"/>
      <c r="O72" s="24"/>
    </row>
    <row r="73" spans="1:15" ht="83.1" customHeight="1" outlineLevel="1" x14ac:dyDescent="0.25">
      <c r="A73" s="18" t="s">
        <v>378</v>
      </c>
      <c r="B73" s="19" t="s">
        <v>379</v>
      </c>
      <c r="C73" s="19" t="s">
        <v>256</v>
      </c>
      <c r="D73" s="19" t="s">
        <v>308</v>
      </c>
      <c r="E73" s="20">
        <v>8310</v>
      </c>
      <c r="F73" s="341">
        <v>305660</v>
      </c>
      <c r="G73" s="341"/>
      <c r="H73" s="20">
        <v>1310</v>
      </c>
      <c r="I73" s="342" t="s">
        <v>52</v>
      </c>
      <c r="J73" s="342"/>
      <c r="K73" s="21" t="s">
        <v>53</v>
      </c>
      <c r="L73" s="275">
        <v>25223603.460000012</v>
      </c>
      <c r="M73" s="22"/>
      <c r="N73" s="23"/>
      <c r="O73" s="24"/>
    </row>
    <row r="74" spans="1:15" ht="71.099999999999994" customHeight="1" outlineLevel="1" x14ac:dyDescent="0.25">
      <c r="A74" s="18" t="s">
        <v>378</v>
      </c>
      <c r="B74" s="19" t="s">
        <v>379</v>
      </c>
      <c r="C74" s="19" t="s">
        <v>256</v>
      </c>
      <c r="D74" s="19" t="s">
        <v>309</v>
      </c>
      <c r="E74" s="20">
        <v>8310</v>
      </c>
      <c r="F74" s="341">
        <v>155715.23000000001</v>
      </c>
      <c r="G74" s="341"/>
      <c r="H74" s="20">
        <v>1310</v>
      </c>
      <c r="I74" s="342" t="s">
        <v>52</v>
      </c>
      <c r="J74" s="342"/>
      <c r="K74" s="21" t="s">
        <v>53</v>
      </c>
      <c r="L74" s="275">
        <v>25379318.690000013</v>
      </c>
      <c r="M74" s="22"/>
      <c r="N74" s="23"/>
      <c r="O74" s="24"/>
    </row>
    <row r="75" spans="1:15" ht="71.099999999999994" customHeight="1" outlineLevel="1" x14ac:dyDescent="0.25">
      <c r="A75" s="18" t="s">
        <v>378</v>
      </c>
      <c r="B75" s="19" t="s">
        <v>379</v>
      </c>
      <c r="C75" s="19" t="s">
        <v>256</v>
      </c>
      <c r="D75" s="19" t="s">
        <v>309</v>
      </c>
      <c r="E75" s="20">
        <v>8310</v>
      </c>
      <c r="F75" s="341">
        <v>155715.23000000001</v>
      </c>
      <c r="G75" s="341"/>
      <c r="H75" s="20">
        <v>1310</v>
      </c>
      <c r="I75" s="342" t="s">
        <v>52</v>
      </c>
      <c r="J75" s="342"/>
      <c r="K75" s="21" t="s">
        <v>53</v>
      </c>
      <c r="L75" s="275">
        <v>25535033.920000013</v>
      </c>
      <c r="M75" s="22"/>
      <c r="N75" s="23"/>
      <c r="O75" s="24"/>
    </row>
    <row r="76" spans="1:15" ht="71.099999999999994" customHeight="1" outlineLevel="1" x14ac:dyDescent="0.25">
      <c r="A76" s="18" t="s">
        <v>378</v>
      </c>
      <c r="B76" s="19" t="s">
        <v>379</v>
      </c>
      <c r="C76" s="19" t="s">
        <v>256</v>
      </c>
      <c r="D76" s="19" t="s">
        <v>307</v>
      </c>
      <c r="E76" s="20">
        <v>8310</v>
      </c>
      <c r="F76" s="341">
        <v>136852.93</v>
      </c>
      <c r="G76" s="341"/>
      <c r="H76" s="20">
        <v>1310</v>
      </c>
      <c r="I76" s="342" t="s">
        <v>52</v>
      </c>
      <c r="J76" s="342"/>
      <c r="K76" s="21" t="s">
        <v>53</v>
      </c>
      <c r="L76" s="275">
        <v>25671886.850000013</v>
      </c>
      <c r="M76" s="22"/>
      <c r="N76" s="23"/>
      <c r="O76" s="24"/>
    </row>
    <row r="77" spans="1:15" ht="71.099999999999994" customHeight="1" outlineLevel="1" x14ac:dyDescent="0.25">
      <c r="A77" s="18" t="s">
        <v>378</v>
      </c>
      <c r="B77" s="19" t="s">
        <v>379</v>
      </c>
      <c r="C77" s="19" t="s">
        <v>256</v>
      </c>
      <c r="D77" s="19" t="s">
        <v>307</v>
      </c>
      <c r="E77" s="20">
        <v>8310</v>
      </c>
      <c r="F77" s="341">
        <v>205279.39</v>
      </c>
      <c r="G77" s="341"/>
      <c r="H77" s="20">
        <v>1310</v>
      </c>
      <c r="I77" s="342" t="s">
        <v>52</v>
      </c>
      <c r="J77" s="342"/>
      <c r="K77" s="21" t="s">
        <v>53</v>
      </c>
      <c r="L77" s="275">
        <v>25877166.240000013</v>
      </c>
      <c r="M77" s="22"/>
      <c r="N77" s="23"/>
      <c r="O77" s="24"/>
    </row>
    <row r="78" spans="1:15" ht="71.099999999999994" customHeight="1" outlineLevel="1" x14ac:dyDescent="0.25">
      <c r="A78" s="18" t="s">
        <v>378</v>
      </c>
      <c r="B78" s="19" t="s">
        <v>379</v>
      </c>
      <c r="C78" s="19" t="s">
        <v>256</v>
      </c>
      <c r="D78" s="19" t="s">
        <v>307</v>
      </c>
      <c r="E78" s="20">
        <v>8310</v>
      </c>
      <c r="F78" s="341">
        <v>171066.16</v>
      </c>
      <c r="G78" s="341"/>
      <c r="H78" s="20">
        <v>1310</v>
      </c>
      <c r="I78" s="342" t="s">
        <v>52</v>
      </c>
      <c r="J78" s="342"/>
      <c r="K78" s="21" t="s">
        <v>53</v>
      </c>
      <c r="L78" s="275">
        <v>26048232.400000013</v>
      </c>
      <c r="M78" s="22"/>
      <c r="N78" s="23"/>
      <c r="O78" s="24"/>
    </row>
    <row r="79" spans="1:15" ht="71.099999999999994" customHeight="1" outlineLevel="1" x14ac:dyDescent="0.25">
      <c r="A79" s="18" t="s">
        <v>378</v>
      </c>
      <c r="B79" s="19" t="s">
        <v>379</v>
      </c>
      <c r="C79" s="19" t="s">
        <v>256</v>
      </c>
      <c r="D79" s="19" t="s">
        <v>307</v>
      </c>
      <c r="E79" s="20">
        <v>8310</v>
      </c>
      <c r="F79" s="341">
        <v>171066.16</v>
      </c>
      <c r="G79" s="341"/>
      <c r="H79" s="20">
        <v>1310</v>
      </c>
      <c r="I79" s="342" t="s">
        <v>52</v>
      </c>
      <c r="J79" s="342"/>
      <c r="K79" s="21" t="s">
        <v>53</v>
      </c>
      <c r="L79" s="275">
        <v>26219298.560000014</v>
      </c>
      <c r="M79" s="22"/>
      <c r="N79" s="23"/>
      <c r="O79" s="24"/>
    </row>
    <row r="80" spans="1:15" ht="83.1" customHeight="1" outlineLevel="1" x14ac:dyDescent="0.25">
      <c r="A80" s="18" t="s">
        <v>378</v>
      </c>
      <c r="B80" s="19" t="s">
        <v>379</v>
      </c>
      <c r="C80" s="19" t="s">
        <v>254</v>
      </c>
      <c r="D80" s="19" t="s">
        <v>255</v>
      </c>
      <c r="E80" s="20">
        <v>8310</v>
      </c>
      <c r="F80" s="341">
        <v>649278</v>
      </c>
      <c r="G80" s="341"/>
      <c r="H80" s="20">
        <v>1310</v>
      </c>
      <c r="I80" s="342" t="s">
        <v>52</v>
      </c>
      <c r="J80" s="342"/>
      <c r="K80" s="21" t="s">
        <v>53</v>
      </c>
      <c r="L80" s="275">
        <v>26868576.560000014</v>
      </c>
      <c r="M80" s="22"/>
      <c r="N80" s="23"/>
      <c r="O80" s="24"/>
    </row>
    <row r="81" spans="1:15" ht="83.1" customHeight="1" outlineLevel="1" x14ac:dyDescent="0.25">
      <c r="A81" s="18" t="s">
        <v>378</v>
      </c>
      <c r="B81" s="19" t="s">
        <v>379</v>
      </c>
      <c r="C81" s="19" t="s">
        <v>254</v>
      </c>
      <c r="D81" s="19" t="s">
        <v>255</v>
      </c>
      <c r="E81" s="20">
        <v>8310</v>
      </c>
      <c r="F81" s="341">
        <v>649278</v>
      </c>
      <c r="G81" s="341"/>
      <c r="H81" s="20">
        <v>1310</v>
      </c>
      <c r="I81" s="342" t="s">
        <v>52</v>
      </c>
      <c r="J81" s="342"/>
      <c r="K81" s="21" t="s">
        <v>53</v>
      </c>
      <c r="L81" s="275">
        <v>27517854.560000014</v>
      </c>
      <c r="M81" s="22"/>
      <c r="N81" s="23"/>
      <c r="O81" s="24"/>
    </row>
    <row r="82" spans="1:15" ht="59.1" customHeight="1" outlineLevel="1" x14ac:dyDescent="0.25">
      <c r="A82" s="18" t="s">
        <v>378</v>
      </c>
      <c r="B82" s="19" t="s">
        <v>379</v>
      </c>
      <c r="C82" s="19" t="s">
        <v>261</v>
      </c>
      <c r="D82" s="19" t="s">
        <v>324</v>
      </c>
      <c r="E82" s="20">
        <v>8310</v>
      </c>
      <c r="F82" s="341">
        <v>1074476.43</v>
      </c>
      <c r="G82" s="341"/>
      <c r="H82" s="20">
        <v>1310</v>
      </c>
      <c r="I82" s="342" t="s">
        <v>52</v>
      </c>
      <c r="J82" s="342"/>
      <c r="K82" s="21" t="s">
        <v>53</v>
      </c>
      <c r="L82" s="275">
        <v>28592330.990000013</v>
      </c>
      <c r="M82" s="22"/>
      <c r="N82" s="23"/>
      <c r="O82" s="24"/>
    </row>
    <row r="83" spans="1:15" ht="59.1" customHeight="1" outlineLevel="1" x14ac:dyDescent="0.25">
      <c r="A83" s="18" t="s">
        <v>378</v>
      </c>
      <c r="B83" s="19" t="s">
        <v>379</v>
      </c>
      <c r="C83" s="19" t="s">
        <v>261</v>
      </c>
      <c r="D83" s="19" t="s">
        <v>324</v>
      </c>
      <c r="E83" s="20">
        <v>8310</v>
      </c>
      <c r="F83" s="341">
        <v>578564.23</v>
      </c>
      <c r="G83" s="341"/>
      <c r="H83" s="20">
        <v>1310</v>
      </c>
      <c r="I83" s="342" t="s">
        <v>52</v>
      </c>
      <c r="J83" s="342"/>
      <c r="K83" s="21" t="s">
        <v>53</v>
      </c>
      <c r="L83" s="275">
        <v>29170895.220000014</v>
      </c>
      <c r="M83" s="22"/>
      <c r="N83" s="23"/>
      <c r="O83" s="24"/>
    </row>
    <row r="84" spans="1:15" ht="83.1" customHeight="1" outlineLevel="1" x14ac:dyDescent="0.25">
      <c r="A84" s="18" t="s">
        <v>378</v>
      </c>
      <c r="B84" s="19" t="s">
        <v>379</v>
      </c>
      <c r="C84" s="19" t="s">
        <v>256</v>
      </c>
      <c r="D84" s="19" t="s">
        <v>310</v>
      </c>
      <c r="E84" s="20">
        <v>8310</v>
      </c>
      <c r="F84" s="341">
        <v>184776.4</v>
      </c>
      <c r="G84" s="341"/>
      <c r="H84" s="20">
        <v>1310</v>
      </c>
      <c r="I84" s="342" t="s">
        <v>52</v>
      </c>
      <c r="J84" s="342"/>
      <c r="K84" s="21" t="s">
        <v>53</v>
      </c>
      <c r="L84" s="275">
        <v>29355671.620000012</v>
      </c>
      <c r="M84" s="22"/>
      <c r="N84" s="23"/>
      <c r="O84" s="24"/>
    </row>
    <row r="85" spans="1:15" ht="83.1" customHeight="1" outlineLevel="1" x14ac:dyDescent="0.25">
      <c r="A85" s="18" t="s">
        <v>378</v>
      </c>
      <c r="B85" s="19" t="s">
        <v>379</v>
      </c>
      <c r="C85" s="19" t="s">
        <v>256</v>
      </c>
      <c r="D85" s="19" t="s">
        <v>310</v>
      </c>
      <c r="E85" s="20">
        <v>8310</v>
      </c>
      <c r="F85" s="341">
        <v>277164.59999999998</v>
      </c>
      <c r="G85" s="341"/>
      <c r="H85" s="20">
        <v>1310</v>
      </c>
      <c r="I85" s="342" t="s">
        <v>52</v>
      </c>
      <c r="J85" s="342"/>
      <c r="K85" s="21" t="s">
        <v>53</v>
      </c>
      <c r="L85" s="275">
        <v>29632836.220000014</v>
      </c>
      <c r="M85" s="22"/>
      <c r="N85" s="23"/>
      <c r="O85" s="24"/>
    </row>
    <row r="86" spans="1:15" ht="71.099999999999994" customHeight="1" outlineLevel="1" x14ac:dyDescent="0.25">
      <c r="A86" s="18" t="s">
        <v>378</v>
      </c>
      <c r="B86" s="19" t="s">
        <v>379</v>
      </c>
      <c r="C86" s="19" t="s">
        <v>256</v>
      </c>
      <c r="D86" s="19" t="s">
        <v>323</v>
      </c>
      <c r="E86" s="20">
        <v>8310</v>
      </c>
      <c r="F86" s="341">
        <v>323557.65999999997</v>
      </c>
      <c r="G86" s="341"/>
      <c r="H86" s="20">
        <v>1310</v>
      </c>
      <c r="I86" s="342" t="s">
        <v>52</v>
      </c>
      <c r="J86" s="342"/>
      <c r="K86" s="21" t="s">
        <v>53</v>
      </c>
      <c r="L86" s="275">
        <v>29956393.880000014</v>
      </c>
      <c r="M86" s="22"/>
      <c r="N86" s="23"/>
      <c r="O86" s="24"/>
    </row>
    <row r="87" spans="1:15" ht="71.099999999999994" customHeight="1" outlineLevel="1" x14ac:dyDescent="0.25">
      <c r="A87" s="18" t="s">
        <v>378</v>
      </c>
      <c r="B87" s="19" t="s">
        <v>379</v>
      </c>
      <c r="C87" s="19" t="s">
        <v>256</v>
      </c>
      <c r="D87" s="19" t="s">
        <v>323</v>
      </c>
      <c r="E87" s="20">
        <v>8310</v>
      </c>
      <c r="F87" s="341">
        <v>231112.61</v>
      </c>
      <c r="G87" s="341"/>
      <c r="H87" s="20">
        <v>1310</v>
      </c>
      <c r="I87" s="342" t="s">
        <v>52</v>
      </c>
      <c r="J87" s="342"/>
      <c r="K87" s="21" t="s">
        <v>53</v>
      </c>
      <c r="L87" s="275">
        <v>30187506.490000013</v>
      </c>
      <c r="M87" s="22"/>
      <c r="N87" s="23"/>
      <c r="O87" s="24"/>
    </row>
    <row r="88" spans="1:15" ht="71.099999999999994" customHeight="1" outlineLevel="1" x14ac:dyDescent="0.25">
      <c r="A88" s="18" t="s">
        <v>378</v>
      </c>
      <c r="B88" s="19" t="s">
        <v>379</v>
      </c>
      <c r="C88" s="19" t="s">
        <v>256</v>
      </c>
      <c r="D88" s="19" t="s">
        <v>323</v>
      </c>
      <c r="E88" s="20">
        <v>8310</v>
      </c>
      <c r="F88" s="341">
        <v>184890.09</v>
      </c>
      <c r="G88" s="341"/>
      <c r="H88" s="20">
        <v>1310</v>
      </c>
      <c r="I88" s="342" t="s">
        <v>52</v>
      </c>
      <c r="J88" s="342"/>
      <c r="K88" s="21" t="s">
        <v>53</v>
      </c>
      <c r="L88" s="275">
        <v>30372396.580000013</v>
      </c>
      <c r="M88" s="22"/>
      <c r="N88" s="23"/>
      <c r="O88" s="24"/>
    </row>
    <row r="89" spans="1:15" ht="71.099999999999994" customHeight="1" outlineLevel="1" x14ac:dyDescent="0.25">
      <c r="A89" s="18" t="s">
        <v>378</v>
      </c>
      <c r="B89" s="19" t="s">
        <v>379</v>
      </c>
      <c r="C89" s="19" t="s">
        <v>256</v>
      </c>
      <c r="D89" s="19" t="s">
        <v>323</v>
      </c>
      <c r="E89" s="20">
        <v>8310</v>
      </c>
      <c r="F89" s="341">
        <v>184890.09</v>
      </c>
      <c r="G89" s="341"/>
      <c r="H89" s="20">
        <v>1310</v>
      </c>
      <c r="I89" s="342" t="s">
        <v>52</v>
      </c>
      <c r="J89" s="342"/>
      <c r="K89" s="21" t="s">
        <v>53</v>
      </c>
      <c r="L89" s="275">
        <v>30557286.670000013</v>
      </c>
      <c r="M89" s="22"/>
      <c r="N89" s="23"/>
      <c r="O89" s="24"/>
    </row>
    <row r="90" spans="1:15" ht="71.099999999999994" customHeight="1" outlineLevel="1" x14ac:dyDescent="0.25">
      <c r="A90" s="18" t="s">
        <v>378</v>
      </c>
      <c r="B90" s="19" t="s">
        <v>379</v>
      </c>
      <c r="C90" s="19" t="s">
        <v>256</v>
      </c>
      <c r="D90" s="19" t="s">
        <v>380</v>
      </c>
      <c r="E90" s="20">
        <v>8310</v>
      </c>
      <c r="F90" s="341">
        <v>159075</v>
      </c>
      <c r="G90" s="341"/>
      <c r="H90" s="20">
        <v>1310</v>
      </c>
      <c r="I90" s="342" t="s">
        <v>52</v>
      </c>
      <c r="J90" s="342"/>
      <c r="K90" s="21" t="s">
        <v>53</v>
      </c>
      <c r="L90" s="275">
        <v>30716361.670000013</v>
      </c>
      <c r="M90" s="22"/>
      <c r="N90" s="23"/>
      <c r="O90" s="24"/>
    </row>
    <row r="91" spans="1:15" ht="71.099999999999994" customHeight="1" outlineLevel="1" x14ac:dyDescent="0.25">
      <c r="A91" s="18" t="s">
        <v>378</v>
      </c>
      <c r="B91" s="19" t="s">
        <v>379</v>
      </c>
      <c r="C91" s="19" t="s">
        <v>256</v>
      </c>
      <c r="D91" s="19" t="s">
        <v>380</v>
      </c>
      <c r="E91" s="20">
        <v>8310</v>
      </c>
      <c r="F91" s="341">
        <v>159075</v>
      </c>
      <c r="G91" s="341"/>
      <c r="H91" s="20">
        <v>1310</v>
      </c>
      <c r="I91" s="342" t="s">
        <v>52</v>
      </c>
      <c r="J91" s="342"/>
      <c r="K91" s="21" t="s">
        <v>53</v>
      </c>
      <c r="L91" s="275">
        <v>30875436.670000013</v>
      </c>
      <c r="M91" s="22"/>
      <c r="N91" s="23"/>
      <c r="O91" s="24"/>
    </row>
    <row r="92" spans="1:15" ht="71.099999999999994" customHeight="1" outlineLevel="1" x14ac:dyDescent="0.25">
      <c r="A92" s="18" t="s">
        <v>378</v>
      </c>
      <c r="B92" s="19" t="s">
        <v>379</v>
      </c>
      <c r="C92" s="19" t="s">
        <v>296</v>
      </c>
      <c r="D92" s="19" t="s">
        <v>297</v>
      </c>
      <c r="E92" s="20">
        <v>8310</v>
      </c>
      <c r="F92" s="341">
        <v>1447378.57</v>
      </c>
      <c r="G92" s="341"/>
      <c r="H92" s="20">
        <v>1310</v>
      </c>
      <c r="I92" s="342" t="s">
        <v>52</v>
      </c>
      <c r="J92" s="342"/>
      <c r="K92" s="21" t="s">
        <v>53</v>
      </c>
      <c r="L92" s="275">
        <v>32322815.240000013</v>
      </c>
      <c r="M92" s="22"/>
      <c r="N92" s="23"/>
      <c r="O92" s="24"/>
    </row>
    <row r="93" spans="1:15" ht="71.099999999999994" customHeight="1" outlineLevel="1" x14ac:dyDescent="0.25">
      <c r="A93" s="18" t="s">
        <v>381</v>
      </c>
      <c r="B93" s="19" t="s">
        <v>382</v>
      </c>
      <c r="C93" s="19" t="s">
        <v>256</v>
      </c>
      <c r="D93" s="19" t="s">
        <v>307</v>
      </c>
      <c r="E93" s="20">
        <v>8310</v>
      </c>
      <c r="F93" s="341">
        <v>136852.93</v>
      </c>
      <c r="G93" s="341"/>
      <c r="H93" s="20">
        <v>1310</v>
      </c>
      <c r="I93" s="342" t="s">
        <v>52</v>
      </c>
      <c r="J93" s="342"/>
      <c r="K93" s="21" t="s">
        <v>53</v>
      </c>
      <c r="L93" s="275">
        <v>32459668.170000013</v>
      </c>
      <c r="M93" s="22"/>
      <c r="N93" s="23"/>
      <c r="O93" s="24"/>
    </row>
    <row r="94" spans="1:15" ht="71.099999999999994" customHeight="1" outlineLevel="1" x14ac:dyDescent="0.25">
      <c r="A94" s="18" t="s">
        <v>381</v>
      </c>
      <c r="B94" s="19" t="s">
        <v>382</v>
      </c>
      <c r="C94" s="19" t="s">
        <v>256</v>
      </c>
      <c r="D94" s="19" t="s">
        <v>307</v>
      </c>
      <c r="E94" s="20">
        <v>8310</v>
      </c>
      <c r="F94" s="341">
        <v>205279.39</v>
      </c>
      <c r="G94" s="341"/>
      <c r="H94" s="20">
        <v>1310</v>
      </c>
      <c r="I94" s="342" t="s">
        <v>52</v>
      </c>
      <c r="J94" s="342"/>
      <c r="K94" s="21" t="s">
        <v>53</v>
      </c>
      <c r="L94" s="275">
        <v>32664947.560000014</v>
      </c>
      <c r="M94" s="22"/>
      <c r="N94" s="23"/>
      <c r="O94" s="24"/>
    </row>
    <row r="95" spans="1:15" ht="71.099999999999994" customHeight="1" outlineLevel="1" x14ac:dyDescent="0.25">
      <c r="A95" s="18" t="s">
        <v>381</v>
      </c>
      <c r="B95" s="19" t="s">
        <v>382</v>
      </c>
      <c r="C95" s="19" t="s">
        <v>256</v>
      </c>
      <c r="D95" s="19" t="s">
        <v>307</v>
      </c>
      <c r="E95" s="20">
        <v>8310</v>
      </c>
      <c r="F95" s="341">
        <v>273705.84999999998</v>
      </c>
      <c r="G95" s="341"/>
      <c r="H95" s="20">
        <v>1310</v>
      </c>
      <c r="I95" s="342" t="s">
        <v>52</v>
      </c>
      <c r="J95" s="342"/>
      <c r="K95" s="21" t="s">
        <v>53</v>
      </c>
      <c r="L95" s="275">
        <v>32938653.410000015</v>
      </c>
      <c r="M95" s="22"/>
      <c r="N95" s="23"/>
      <c r="O95" s="24"/>
    </row>
    <row r="96" spans="1:15" ht="71.099999999999994" customHeight="1" outlineLevel="1" x14ac:dyDescent="0.25">
      <c r="A96" s="18" t="s">
        <v>381</v>
      </c>
      <c r="B96" s="19" t="s">
        <v>382</v>
      </c>
      <c r="C96" s="19" t="s">
        <v>256</v>
      </c>
      <c r="D96" s="19" t="s">
        <v>307</v>
      </c>
      <c r="E96" s="20">
        <v>8310</v>
      </c>
      <c r="F96" s="341">
        <v>68426.460000000006</v>
      </c>
      <c r="G96" s="341"/>
      <c r="H96" s="20">
        <v>1310</v>
      </c>
      <c r="I96" s="342" t="s">
        <v>52</v>
      </c>
      <c r="J96" s="342"/>
      <c r="K96" s="21" t="s">
        <v>53</v>
      </c>
      <c r="L96" s="275">
        <v>33007079.870000016</v>
      </c>
      <c r="M96" s="22"/>
      <c r="N96" s="23"/>
      <c r="O96" s="24"/>
    </row>
    <row r="97" spans="1:15" ht="59.1" customHeight="1" outlineLevel="1" x14ac:dyDescent="0.25">
      <c r="A97" s="18" t="s">
        <v>381</v>
      </c>
      <c r="B97" s="19" t="s">
        <v>382</v>
      </c>
      <c r="C97" s="19" t="s">
        <v>257</v>
      </c>
      <c r="D97" s="19" t="s">
        <v>304</v>
      </c>
      <c r="E97" s="20">
        <v>8310</v>
      </c>
      <c r="F97" s="341">
        <v>1271410</v>
      </c>
      <c r="G97" s="341"/>
      <c r="H97" s="20">
        <v>1310</v>
      </c>
      <c r="I97" s="342" t="s">
        <v>52</v>
      </c>
      <c r="J97" s="342"/>
      <c r="K97" s="21" t="s">
        <v>53</v>
      </c>
      <c r="L97" s="275">
        <v>34278489.87000002</v>
      </c>
      <c r="M97" s="22"/>
      <c r="N97" s="23"/>
      <c r="O97" s="24"/>
    </row>
    <row r="98" spans="1:15" ht="59.1" customHeight="1" outlineLevel="1" x14ac:dyDescent="0.25">
      <c r="A98" s="18" t="s">
        <v>381</v>
      </c>
      <c r="B98" s="19" t="s">
        <v>382</v>
      </c>
      <c r="C98" s="19" t="s">
        <v>257</v>
      </c>
      <c r="D98" s="19" t="s">
        <v>304</v>
      </c>
      <c r="E98" s="20">
        <v>8310</v>
      </c>
      <c r="F98" s="341">
        <v>1453040</v>
      </c>
      <c r="G98" s="341"/>
      <c r="H98" s="20">
        <v>1310</v>
      </c>
      <c r="I98" s="342" t="s">
        <v>52</v>
      </c>
      <c r="J98" s="342"/>
      <c r="K98" s="21" t="s">
        <v>53</v>
      </c>
      <c r="L98" s="275">
        <v>35731529.87000002</v>
      </c>
      <c r="M98" s="22"/>
      <c r="N98" s="23"/>
      <c r="O98" s="24"/>
    </row>
    <row r="99" spans="1:15" ht="59.1" customHeight="1" outlineLevel="1" x14ac:dyDescent="0.25">
      <c r="A99" s="18" t="s">
        <v>381</v>
      </c>
      <c r="B99" s="19" t="s">
        <v>382</v>
      </c>
      <c r="C99" s="19" t="s">
        <v>257</v>
      </c>
      <c r="D99" s="19" t="s">
        <v>316</v>
      </c>
      <c r="E99" s="20">
        <v>8310</v>
      </c>
      <c r="F99" s="341">
        <v>631505</v>
      </c>
      <c r="G99" s="341"/>
      <c r="H99" s="20">
        <v>1310</v>
      </c>
      <c r="I99" s="342" t="s">
        <v>52</v>
      </c>
      <c r="J99" s="342"/>
      <c r="K99" s="21" t="s">
        <v>53</v>
      </c>
      <c r="L99" s="275">
        <v>36363034.87000002</v>
      </c>
      <c r="M99" s="22"/>
      <c r="N99" s="23"/>
      <c r="O99" s="24"/>
    </row>
    <row r="100" spans="1:15" ht="59.1" customHeight="1" outlineLevel="1" x14ac:dyDescent="0.25">
      <c r="A100" s="18" t="s">
        <v>381</v>
      </c>
      <c r="B100" s="19" t="s">
        <v>382</v>
      </c>
      <c r="C100" s="19" t="s">
        <v>257</v>
      </c>
      <c r="D100" s="19" t="s">
        <v>317</v>
      </c>
      <c r="E100" s="20">
        <v>8310</v>
      </c>
      <c r="F100" s="341">
        <v>799890</v>
      </c>
      <c r="G100" s="341"/>
      <c r="H100" s="20">
        <v>1310</v>
      </c>
      <c r="I100" s="342" t="s">
        <v>52</v>
      </c>
      <c r="J100" s="342"/>
      <c r="K100" s="21" t="s">
        <v>53</v>
      </c>
      <c r="L100" s="275">
        <v>37162924.87000002</v>
      </c>
      <c r="M100" s="22"/>
      <c r="N100" s="23"/>
      <c r="O100" s="24"/>
    </row>
    <row r="101" spans="1:15" ht="59.1" customHeight="1" outlineLevel="1" x14ac:dyDescent="0.25">
      <c r="A101" s="18" t="s">
        <v>381</v>
      </c>
      <c r="B101" s="19" t="s">
        <v>382</v>
      </c>
      <c r="C101" s="19" t="s">
        <v>295</v>
      </c>
      <c r="D101" s="19" t="s">
        <v>314</v>
      </c>
      <c r="E101" s="20">
        <v>8310</v>
      </c>
      <c r="F101" s="346">
        <v>56.09</v>
      </c>
      <c r="G101" s="346"/>
      <c r="H101" s="20">
        <v>1310</v>
      </c>
      <c r="I101" s="342" t="s">
        <v>52</v>
      </c>
      <c r="J101" s="342"/>
      <c r="K101" s="21" t="s">
        <v>53</v>
      </c>
      <c r="L101" s="275">
        <v>37162980.960000023</v>
      </c>
      <c r="M101" s="22"/>
      <c r="N101" s="23"/>
      <c r="O101" s="24"/>
    </row>
    <row r="102" spans="1:15" ht="59.1" customHeight="1" outlineLevel="1" x14ac:dyDescent="0.25">
      <c r="A102" s="18" t="s">
        <v>381</v>
      </c>
      <c r="B102" s="19" t="s">
        <v>382</v>
      </c>
      <c r="C102" s="19" t="s">
        <v>295</v>
      </c>
      <c r="D102" s="19" t="s">
        <v>314</v>
      </c>
      <c r="E102" s="20">
        <v>8310</v>
      </c>
      <c r="F102" s="346">
        <v>56.09</v>
      </c>
      <c r="G102" s="346"/>
      <c r="H102" s="20">
        <v>1310</v>
      </c>
      <c r="I102" s="342" t="s">
        <v>52</v>
      </c>
      <c r="J102" s="342"/>
      <c r="K102" s="21" t="s">
        <v>53</v>
      </c>
      <c r="L102" s="275">
        <v>37163037.050000027</v>
      </c>
      <c r="M102" s="22"/>
      <c r="N102" s="23"/>
      <c r="O102" s="24"/>
    </row>
    <row r="103" spans="1:15" ht="59.1" customHeight="1" outlineLevel="1" x14ac:dyDescent="0.25">
      <c r="A103" s="18" t="s">
        <v>381</v>
      </c>
      <c r="B103" s="19" t="s">
        <v>382</v>
      </c>
      <c r="C103" s="19" t="s">
        <v>261</v>
      </c>
      <c r="D103" s="19" t="s">
        <v>324</v>
      </c>
      <c r="E103" s="20">
        <v>8310</v>
      </c>
      <c r="F103" s="341">
        <v>1074476.43</v>
      </c>
      <c r="G103" s="341"/>
      <c r="H103" s="20">
        <v>1310</v>
      </c>
      <c r="I103" s="342" t="s">
        <v>52</v>
      </c>
      <c r="J103" s="342"/>
      <c r="K103" s="21" t="s">
        <v>53</v>
      </c>
      <c r="L103" s="275">
        <v>38237513.480000027</v>
      </c>
      <c r="M103" s="22"/>
      <c r="N103" s="23"/>
      <c r="O103" s="24"/>
    </row>
    <row r="104" spans="1:15" ht="59.1" customHeight="1" outlineLevel="1" x14ac:dyDescent="0.25">
      <c r="A104" s="18" t="s">
        <v>381</v>
      </c>
      <c r="B104" s="19" t="s">
        <v>382</v>
      </c>
      <c r="C104" s="19" t="s">
        <v>261</v>
      </c>
      <c r="D104" s="19" t="s">
        <v>324</v>
      </c>
      <c r="E104" s="20">
        <v>8310</v>
      </c>
      <c r="F104" s="341">
        <v>578564.23</v>
      </c>
      <c r="G104" s="341"/>
      <c r="H104" s="20">
        <v>1310</v>
      </c>
      <c r="I104" s="342" t="s">
        <v>52</v>
      </c>
      <c r="J104" s="342"/>
      <c r="K104" s="21" t="s">
        <v>53</v>
      </c>
      <c r="L104" s="275">
        <v>38816077.710000023</v>
      </c>
      <c r="M104" s="22"/>
      <c r="N104" s="23"/>
      <c r="O104" s="24"/>
    </row>
    <row r="105" spans="1:15" ht="83.1" customHeight="1" outlineLevel="1" x14ac:dyDescent="0.25">
      <c r="A105" s="18" t="s">
        <v>381</v>
      </c>
      <c r="B105" s="19" t="s">
        <v>382</v>
      </c>
      <c r="C105" s="19" t="s">
        <v>254</v>
      </c>
      <c r="D105" s="19" t="s">
        <v>255</v>
      </c>
      <c r="E105" s="20">
        <v>8310</v>
      </c>
      <c r="F105" s="341">
        <v>649278</v>
      </c>
      <c r="G105" s="341"/>
      <c r="H105" s="20">
        <v>1310</v>
      </c>
      <c r="I105" s="342" t="s">
        <v>52</v>
      </c>
      <c r="J105" s="342"/>
      <c r="K105" s="21" t="s">
        <v>53</v>
      </c>
      <c r="L105" s="275">
        <v>39465355.710000023</v>
      </c>
      <c r="M105" s="22"/>
      <c r="N105" s="23"/>
      <c r="O105" s="24"/>
    </row>
    <row r="106" spans="1:15" ht="83.1" customHeight="1" outlineLevel="1" x14ac:dyDescent="0.25">
      <c r="A106" s="18" t="s">
        <v>381</v>
      </c>
      <c r="B106" s="19" t="s">
        <v>382</v>
      </c>
      <c r="C106" s="19" t="s">
        <v>254</v>
      </c>
      <c r="D106" s="19" t="s">
        <v>255</v>
      </c>
      <c r="E106" s="20">
        <v>8310</v>
      </c>
      <c r="F106" s="341">
        <v>649278</v>
      </c>
      <c r="G106" s="341"/>
      <c r="H106" s="20">
        <v>1310</v>
      </c>
      <c r="I106" s="342" t="s">
        <v>52</v>
      </c>
      <c r="J106" s="342"/>
      <c r="K106" s="21" t="s">
        <v>53</v>
      </c>
      <c r="L106" s="275">
        <v>40114633.710000023</v>
      </c>
      <c r="M106" s="22"/>
      <c r="N106" s="23"/>
      <c r="O106" s="24"/>
    </row>
    <row r="107" spans="1:15" ht="83.1" customHeight="1" outlineLevel="1" x14ac:dyDescent="0.25">
      <c r="A107" s="18" t="s">
        <v>381</v>
      </c>
      <c r="B107" s="19" t="s">
        <v>382</v>
      </c>
      <c r="C107" s="19" t="s">
        <v>256</v>
      </c>
      <c r="D107" s="19" t="s">
        <v>310</v>
      </c>
      <c r="E107" s="20">
        <v>8310</v>
      </c>
      <c r="F107" s="341">
        <v>439767.83</v>
      </c>
      <c r="G107" s="341"/>
      <c r="H107" s="20">
        <v>1310</v>
      </c>
      <c r="I107" s="342" t="s">
        <v>52</v>
      </c>
      <c r="J107" s="342"/>
      <c r="K107" s="21" t="s">
        <v>53</v>
      </c>
      <c r="L107" s="275">
        <v>40554401.540000021</v>
      </c>
      <c r="M107" s="22"/>
      <c r="N107" s="23"/>
      <c r="O107" s="24"/>
    </row>
    <row r="108" spans="1:15" ht="71.099999999999994" customHeight="1" outlineLevel="1" x14ac:dyDescent="0.25">
      <c r="A108" s="18" t="s">
        <v>381</v>
      </c>
      <c r="B108" s="19" t="s">
        <v>382</v>
      </c>
      <c r="C108" s="19" t="s">
        <v>256</v>
      </c>
      <c r="D108" s="19" t="s">
        <v>258</v>
      </c>
      <c r="E108" s="20">
        <v>8310</v>
      </c>
      <c r="F108" s="341">
        <v>278384.77</v>
      </c>
      <c r="G108" s="341"/>
      <c r="H108" s="20">
        <v>1310</v>
      </c>
      <c r="I108" s="342" t="s">
        <v>52</v>
      </c>
      <c r="J108" s="342"/>
      <c r="K108" s="21" t="s">
        <v>53</v>
      </c>
      <c r="L108" s="275">
        <v>40832786.310000025</v>
      </c>
      <c r="M108" s="22"/>
      <c r="N108" s="23"/>
      <c r="O108" s="24"/>
    </row>
    <row r="109" spans="1:15" ht="71.099999999999994" customHeight="1" outlineLevel="1" x14ac:dyDescent="0.25">
      <c r="A109" s="18" t="s">
        <v>381</v>
      </c>
      <c r="B109" s="19" t="s">
        <v>382</v>
      </c>
      <c r="C109" s="19" t="s">
        <v>256</v>
      </c>
      <c r="D109" s="19" t="s">
        <v>258</v>
      </c>
      <c r="E109" s="20">
        <v>8310</v>
      </c>
      <c r="F109" s="341">
        <v>371179.7</v>
      </c>
      <c r="G109" s="341"/>
      <c r="H109" s="20">
        <v>1310</v>
      </c>
      <c r="I109" s="342" t="s">
        <v>52</v>
      </c>
      <c r="J109" s="342"/>
      <c r="K109" s="21" t="s">
        <v>53</v>
      </c>
      <c r="L109" s="275">
        <v>41203966.010000028</v>
      </c>
      <c r="M109" s="22"/>
      <c r="N109" s="23"/>
      <c r="O109" s="24"/>
    </row>
    <row r="110" spans="1:15" ht="71.099999999999994" customHeight="1" outlineLevel="1" x14ac:dyDescent="0.25">
      <c r="A110" s="18" t="s">
        <v>381</v>
      </c>
      <c r="B110" s="19" t="s">
        <v>382</v>
      </c>
      <c r="C110" s="19" t="s">
        <v>256</v>
      </c>
      <c r="D110" s="19" t="s">
        <v>258</v>
      </c>
      <c r="E110" s="20">
        <v>8310</v>
      </c>
      <c r="F110" s="341">
        <v>278384.77</v>
      </c>
      <c r="G110" s="341"/>
      <c r="H110" s="20">
        <v>1310</v>
      </c>
      <c r="I110" s="342" t="s">
        <v>52</v>
      </c>
      <c r="J110" s="342"/>
      <c r="K110" s="21" t="s">
        <v>53</v>
      </c>
      <c r="L110" s="275">
        <v>41482350.780000031</v>
      </c>
      <c r="M110" s="22"/>
      <c r="N110" s="23"/>
      <c r="O110" s="24"/>
    </row>
    <row r="111" spans="1:15" ht="71.099999999999994" customHeight="1" outlineLevel="1" x14ac:dyDescent="0.25">
      <c r="A111" s="18" t="s">
        <v>381</v>
      </c>
      <c r="B111" s="19" t="s">
        <v>382</v>
      </c>
      <c r="C111" s="19" t="s">
        <v>256</v>
      </c>
      <c r="D111" s="19" t="s">
        <v>383</v>
      </c>
      <c r="E111" s="20">
        <v>8310</v>
      </c>
      <c r="F111" s="341">
        <v>384750</v>
      </c>
      <c r="G111" s="341"/>
      <c r="H111" s="20">
        <v>1310</v>
      </c>
      <c r="I111" s="342" t="s">
        <v>52</v>
      </c>
      <c r="J111" s="342"/>
      <c r="K111" s="21" t="s">
        <v>53</v>
      </c>
      <c r="L111" s="275">
        <v>41867100.780000031</v>
      </c>
      <c r="M111" s="22"/>
      <c r="N111" s="23"/>
      <c r="O111" s="24"/>
    </row>
    <row r="112" spans="1:15" ht="71.099999999999994" customHeight="1" outlineLevel="1" x14ac:dyDescent="0.25">
      <c r="A112" s="18" t="s">
        <v>381</v>
      </c>
      <c r="B112" s="19" t="s">
        <v>382</v>
      </c>
      <c r="C112" s="19" t="s">
        <v>256</v>
      </c>
      <c r="D112" s="19" t="s">
        <v>384</v>
      </c>
      <c r="E112" s="20">
        <v>8310</v>
      </c>
      <c r="F112" s="341">
        <v>384750</v>
      </c>
      <c r="G112" s="341"/>
      <c r="H112" s="20">
        <v>1310</v>
      </c>
      <c r="I112" s="342" t="s">
        <v>52</v>
      </c>
      <c r="J112" s="342"/>
      <c r="K112" s="21" t="s">
        <v>53</v>
      </c>
      <c r="L112" s="275">
        <v>42251850.780000031</v>
      </c>
      <c r="M112" s="22"/>
      <c r="N112" s="23"/>
      <c r="O112" s="24"/>
    </row>
    <row r="113" spans="1:15" ht="59.1" customHeight="1" outlineLevel="1" x14ac:dyDescent="0.25">
      <c r="A113" s="18" t="s">
        <v>381</v>
      </c>
      <c r="B113" s="19" t="s">
        <v>382</v>
      </c>
      <c r="C113" s="19" t="s">
        <v>257</v>
      </c>
      <c r="D113" s="19" t="s">
        <v>305</v>
      </c>
      <c r="E113" s="20">
        <v>8310</v>
      </c>
      <c r="F113" s="341">
        <v>114500</v>
      </c>
      <c r="G113" s="341"/>
      <c r="H113" s="20">
        <v>1310</v>
      </c>
      <c r="I113" s="342" t="s">
        <v>52</v>
      </c>
      <c r="J113" s="342"/>
      <c r="K113" s="21" t="s">
        <v>53</v>
      </c>
      <c r="L113" s="275">
        <v>42366350.780000031</v>
      </c>
      <c r="M113" s="22"/>
      <c r="N113" s="23"/>
      <c r="O113" s="24"/>
    </row>
    <row r="114" spans="1:15" ht="59.1" customHeight="1" outlineLevel="1" x14ac:dyDescent="0.25">
      <c r="A114" s="18" t="s">
        <v>381</v>
      </c>
      <c r="B114" s="19" t="s">
        <v>382</v>
      </c>
      <c r="C114" s="19" t="s">
        <v>257</v>
      </c>
      <c r="D114" s="19" t="s">
        <v>305</v>
      </c>
      <c r="E114" s="20">
        <v>8310</v>
      </c>
      <c r="F114" s="341">
        <v>57250</v>
      </c>
      <c r="G114" s="341"/>
      <c r="H114" s="20">
        <v>1310</v>
      </c>
      <c r="I114" s="342" t="s">
        <v>52</v>
      </c>
      <c r="J114" s="342"/>
      <c r="K114" s="21" t="s">
        <v>53</v>
      </c>
      <c r="L114" s="275">
        <v>42423600.780000031</v>
      </c>
      <c r="M114" s="22"/>
      <c r="N114" s="23"/>
      <c r="O114" s="24"/>
    </row>
    <row r="115" spans="1:15" ht="59.1" customHeight="1" outlineLevel="1" x14ac:dyDescent="0.25">
      <c r="A115" s="18" t="s">
        <v>381</v>
      </c>
      <c r="B115" s="19" t="s">
        <v>382</v>
      </c>
      <c r="C115" s="19" t="s">
        <v>257</v>
      </c>
      <c r="D115" s="19" t="s">
        <v>305</v>
      </c>
      <c r="E115" s="20">
        <v>8310</v>
      </c>
      <c r="F115" s="341">
        <v>57250</v>
      </c>
      <c r="G115" s="341"/>
      <c r="H115" s="20">
        <v>1310</v>
      </c>
      <c r="I115" s="342" t="s">
        <v>52</v>
      </c>
      <c r="J115" s="342"/>
      <c r="K115" s="21" t="s">
        <v>53</v>
      </c>
      <c r="L115" s="275">
        <v>42480850.780000031</v>
      </c>
      <c r="M115" s="22"/>
      <c r="N115" s="23"/>
      <c r="O115" s="24"/>
    </row>
    <row r="116" spans="1:15" ht="59.1" customHeight="1" outlineLevel="1" x14ac:dyDescent="0.25">
      <c r="A116" s="18" t="s">
        <v>381</v>
      </c>
      <c r="B116" s="19" t="s">
        <v>382</v>
      </c>
      <c r="C116" s="19" t="s">
        <v>257</v>
      </c>
      <c r="D116" s="19" t="s">
        <v>306</v>
      </c>
      <c r="E116" s="20">
        <v>8310</v>
      </c>
      <c r="F116" s="341">
        <v>327000</v>
      </c>
      <c r="G116" s="341"/>
      <c r="H116" s="20">
        <v>1310</v>
      </c>
      <c r="I116" s="342" t="s">
        <v>52</v>
      </c>
      <c r="J116" s="342"/>
      <c r="K116" s="21" t="s">
        <v>53</v>
      </c>
      <c r="L116" s="275">
        <v>42807850.780000031</v>
      </c>
      <c r="M116" s="22"/>
      <c r="N116" s="23"/>
      <c r="O116" s="24"/>
    </row>
    <row r="117" spans="1:15" ht="59.1" customHeight="1" outlineLevel="1" x14ac:dyDescent="0.25">
      <c r="A117" s="18" t="s">
        <v>381</v>
      </c>
      <c r="B117" s="19" t="s">
        <v>382</v>
      </c>
      <c r="C117" s="19" t="s">
        <v>257</v>
      </c>
      <c r="D117" s="19" t="s">
        <v>306</v>
      </c>
      <c r="E117" s="20">
        <v>8310</v>
      </c>
      <c r="F117" s="341">
        <v>109000</v>
      </c>
      <c r="G117" s="341"/>
      <c r="H117" s="20">
        <v>1310</v>
      </c>
      <c r="I117" s="342" t="s">
        <v>52</v>
      </c>
      <c r="J117" s="342"/>
      <c r="K117" s="21" t="s">
        <v>53</v>
      </c>
      <c r="L117" s="275">
        <v>42916850.780000031</v>
      </c>
      <c r="M117" s="22"/>
      <c r="N117" s="23"/>
      <c r="O117" s="24"/>
    </row>
    <row r="118" spans="1:15" ht="59.1" customHeight="1" outlineLevel="1" x14ac:dyDescent="0.25">
      <c r="A118" s="18" t="s">
        <v>381</v>
      </c>
      <c r="B118" s="19" t="s">
        <v>382</v>
      </c>
      <c r="C118" s="19" t="s">
        <v>257</v>
      </c>
      <c r="D118" s="19" t="s">
        <v>306</v>
      </c>
      <c r="E118" s="20">
        <v>8310</v>
      </c>
      <c r="F118" s="341">
        <v>109000</v>
      </c>
      <c r="G118" s="341"/>
      <c r="H118" s="20">
        <v>1310</v>
      </c>
      <c r="I118" s="342" t="s">
        <v>52</v>
      </c>
      <c r="J118" s="342"/>
      <c r="K118" s="21" t="s">
        <v>53</v>
      </c>
      <c r="L118" s="275">
        <v>43025850.780000031</v>
      </c>
      <c r="M118" s="22"/>
      <c r="N118" s="23"/>
      <c r="O118" s="24"/>
    </row>
    <row r="119" spans="1:15" ht="59.1" customHeight="1" outlineLevel="1" x14ac:dyDescent="0.25">
      <c r="A119" s="18" t="s">
        <v>381</v>
      </c>
      <c r="B119" s="19" t="s">
        <v>382</v>
      </c>
      <c r="C119" s="19" t="s">
        <v>257</v>
      </c>
      <c r="D119" s="19" t="s">
        <v>306</v>
      </c>
      <c r="E119" s="20">
        <v>8310</v>
      </c>
      <c r="F119" s="341">
        <v>436000</v>
      </c>
      <c r="G119" s="341"/>
      <c r="H119" s="20">
        <v>1310</v>
      </c>
      <c r="I119" s="342" t="s">
        <v>52</v>
      </c>
      <c r="J119" s="342"/>
      <c r="K119" s="21" t="s">
        <v>53</v>
      </c>
      <c r="L119" s="275">
        <v>43461850.780000031</v>
      </c>
      <c r="M119" s="22"/>
      <c r="N119" s="23"/>
      <c r="O119" s="24"/>
    </row>
    <row r="120" spans="1:15" ht="59.1" customHeight="1" outlineLevel="1" x14ac:dyDescent="0.25">
      <c r="A120" s="18" t="s">
        <v>381</v>
      </c>
      <c r="B120" s="19" t="s">
        <v>382</v>
      </c>
      <c r="C120" s="19" t="s">
        <v>257</v>
      </c>
      <c r="D120" s="19" t="s">
        <v>306</v>
      </c>
      <c r="E120" s="20">
        <v>8310</v>
      </c>
      <c r="F120" s="341">
        <v>163500</v>
      </c>
      <c r="G120" s="341"/>
      <c r="H120" s="20">
        <v>1310</v>
      </c>
      <c r="I120" s="342" t="s">
        <v>52</v>
      </c>
      <c r="J120" s="342"/>
      <c r="K120" s="21" t="s">
        <v>53</v>
      </c>
      <c r="L120" s="275">
        <v>43625350.780000031</v>
      </c>
      <c r="M120" s="22"/>
      <c r="N120" s="23"/>
      <c r="O120" s="24"/>
    </row>
    <row r="121" spans="1:15" ht="59.1" customHeight="1" outlineLevel="1" x14ac:dyDescent="0.25">
      <c r="A121" s="18" t="s">
        <v>381</v>
      </c>
      <c r="B121" s="19" t="s">
        <v>382</v>
      </c>
      <c r="C121" s="19" t="s">
        <v>257</v>
      </c>
      <c r="D121" s="19" t="s">
        <v>306</v>
      </c>
      <c r="E121" s="20">
        <v>8310</v>
      </c>
      <c r="F121" s="341">
        <v>436000</v>
      </c>
      <c r="G121" s="341"/>
      <c r="H121" s="20">
        <v>1310</v>
      </c>
      <c r="I121" s="342" t="s">
        <v>52</v>
      </c>
      <c r="J121" s="342"/>
      <c r="K121" s="21" t="s">
        <v>53</v>
      </c>
      <c r="L121" s="275">
        <v>44061350.780000031</v>
      </c>
      <c r="M121" s="22"/>
      <c r="N121" s="23"/>
      <c r="O121" s="24"/>
    </row>
    <row r="122" spans="1:15" ht="71.099999999999994" customHeight="1" outlineLevel="1" x14ac:dyDescent="0.25">
      <c r="A122" s="18" t="s">
        <v>381</v>
      </c>
      <c r="B122" s="19" t="s">
        <v>382</v>
      </c>
      <c r="C122" s="19" t="s">
        <v>257</v>
      </c>
      <c r="D122" s="19" t="s">
        <v>385</v>
      </c>
      <c r="E122" s="20">
        <v>8310</v>
      </c>
      <c r="F122" s="341">
        <v>159879</v>
      </c>
      <c r="G122" s="341"/>
      <c r="H122" s="20">
        <v>1310</v>
      </c>
      <c r="I122" s="342" t="s">
        <v>52</v>
      </c>
      <c r="J122" s="342"/>
      <c r="K122" s="21" t="s">
        <v>53</v>
      </c>
      <c r="L122" s="275">
        <v>44221229.780000031</v>
      </c>
      <c r="M122" s="22"/>
      <c r="N122" s="23"/>
      <c r="O122" s="24"/>
    </row>
    <row r="123" spans="1:15" ht="71.099999999999994" customHeight="1" outlineLevel="1" x14ac:dyDescent="0.25">
      <c r="A123" s="18" t="s">
        <v>381</v>
      </c>
      <c r="B123" s="19" t="s">
        <v>382</v>
      </c>
      <c r="C123" s="19" t="s">
        <v>257</v>
      </c>
      <c r="D123" s="19" t="s">
        <v>385</v>
      </c>
      <c r="E123" s="20">
        <v>8310</v>
      </c>
      <c r="F123" s="341">
        <v>123300</v>
      </c>
      <c r="G123" s="341"/>
      <c r="H123" s="20">
        <v>1310</v>
      </c>
      <c r="I123" s="342" t="s">
        <v>52</v>
      </c>
      <c r="J123" s="342"/>
      <c r="K123" s="21" t="s">
        <v>53</v>
      </c>
      <c r="L123" s="275">
        <v>44344529.780000031</v>
      </c>
      <c r="M123" s="22"/>
      <c r="N123" s="23"/>
      <c r="O123" s="24"/>
    </row>
    <row r="124" spans="1:15" ht="59.1" customHeight="1" outlineLevel="1" x14ac:dyDescent="0.25">
      <c r="A124" s="18" t="s">
        <v>381</v>
      </c>
      <c r="B124" s="19" t="s">
        <v>382</v>
      </c>
      <c r="C124" s="19" t="s">
        <v>257</v>
      </c>
      <c r="D124" s="19" t="s">
        <v>373</v>
      </c>
      <c r="E124" s="20">
        <v>8310</v>
      </c>
      <c r="F124" s="341">
        <v>137400</v>
      </c>
      <c r="G124" s="341"/>
      <c r="H124" s="20">
        <v>1310</v>
      </c>
      <c r="I124" s="342" t="s">
        <v>52</v>
      </c>
      <c r="J124" s="342"/>
      <c r="K124" s="21" t="s">
        <v>53</v>
      </c>
      <c r="L124" s="275">
        <v>44481929.780000031</v>
      </c>
      <c r="M124" s="22"/>
      <c r="N124" s="23"/>
      <c r="O124" s="24"/>
    </row>
    <row r="125" spans="1:15" ht="59.1" customHeight="1" outlineLevel="1" x14ac:dyDescent="0.25">
      <c r="A125" s="18" t="s">
        <v>381</v>
      </c>
      <c r="B125" s="19" t="s">
        <v>382</v>
      </c>
      <c r="C125" s="19" t="s">
        <v>257</v>
      </c>
      <c r="D125" s="19" t="s">
        <v>373</v>
      </c>
      <c r="E125" s="20">
        <v>8310</v>
      </c>
      <c r="F125" s="341">
        <v>91600</v>
      </c>
      <c r="G125" s="341"/>
      <c r="H125" s="20">
        <v>1310</v>
      </c>
      <c r="I125" s="342" t="s">
        <v>52</v>
      </c>
      <c r="J125" s="342"/>
      <c r="K125" s="21" t="s">
        <v>53</v>
      </c>
      <c r="L125" s="275">
        <v>44573529.780000031</v>
      </c>
      <c r="M125" s="22"/>
      <c r="N125" s="23"/>
      <c r="O125" s="24"/>
    </row>
    <row r="126" spans="1:15" ht="59.1" customHeight="1" outlineLevel="1" x14ac:dyDescent="0.25">
      <c r="A126" s="18" t="s">
        <v>381</v>
      </c>
      <c r="B126" s="19" t="s">
        <v>382</v>
      </c>
      <c r="C126" s="19" t="s">
        <v>257</v>
      </c>
      <c r="D126" s="19" t="s">
        <v>373</v>
      </c>
      <c r="E126" s="20">
        <v>8310</v>
      </c>
      <c r="F126" s="341">
        <v>91600</v>
      </c>
      <c r="G126" s="341"/>
      <c r="H126" s="20">
        <v>1310</v>
      </c>
      <c r="I126" s="342" t="s">
        <v>52</v>
      </c>
      <c r="J126" s="342"/>
      <c r="K126" s="21" t="s">
        <v>53</v>
      </c>
      <c r="L126" s="275">
        <v>44665129.780000031</v>
      </c>
      <c r="M126" s="22"/>
      <c r="N126" s="23"/>
      <c r="O126" s="24"/>
    </row>
    <row r="127" spans="1:15" ht="59.1" customHeight="1" outlineLevel="1" x14ac:dyDescent="0.25">
      <c r="A127" s="18" t="s">
        <v>381</v>
      </c>
      <c r="B127" s="19" t="s">
        <v>382</v>
      </c>
      <c r="C127" s="19" t="s">
        <v>257</v>
      </c>
      <c r="D127" s="19" t="s">
        <v>373</v>
      </c>
      <c r="E127" s="20">
        <v>8310</v>
      </c>
      <c r="F127" s="341">
        <v>274800</v>
      </c>
      <c r="G127" s="341"/>
      <c r="H127" s="20">
        <v>1310</v>
      </c>
      <c r="I127" s="342" t="s">
        <v>52</v>
      </c>
      <c r="J127" s="342"/>
      <c r="K127" s="21" t="s">
        <v>53</v>
      </c>
      <c r="L127" s="275">
        <v>44939929.780000031</v>
      </c>
      <c r="M127" s="22"/>
      <c r="N127" s="23"/>
      <c r="O127" s="24"/>
    </row>
    <row r="128" spans="1:15" ht="59.1" customHeight="1" outlineLevel="1" x14ac:dyDescent="0.25">
      <c r="A128" s="18" t="s">
        <v>381</v>
      </c>
      <c r="B128" s="19" t="s">
        <v>382</v>
      </c>
      <c r="C128" s="19" t="s">
        <v>295</v>
      </c>
      <c r="D128" s="19" t="s">
        <v>314</v>
      </c>
      <c r="E128" s="20">
        <v>8310</v>
      </c>
      <c r="F128" s="341">
        <v>33651.18</v>
      </c>
      <c r="G128" s="341"/>
      <c r="H128" s="20">
        <v>1310</v>
      </c>
      <c r="I128" s="342" t="s">
        <v>52</v>
      </c>
      <c r="J128" s="342"/>
      <c r="K128" s="21" t="s">
        <v>53</v>
      </c>
      <c r="L128" s="275">
        <v>44973580.960000031</v>
      </c>
      <c r="M128" s="22"/>
      <c r="N128" s="23"/>
      <c r="O128" s="24"/>
    </row>
    <row r="129" spans="1:15" ht="59.1" customHeight="1" outlineLevel="1" x14ac:dyDescent="0.25">
      <c r="A129" s="18" t="s">
        <v>381</v>
      </c>
      <c r="B129" s="19" t="s">
        <v>382</v>
      </c>
      <c r="C129" s="19" t="s">
        <v>295</v>
      </c>
      <c r="D129" s="19" t="s">
        <v>314</v>
      </c>
      <c r="E129" s="20">
        <v>8310</v>
      </c>
      <c r="F129" s="341">
        <v>55973.120000000003</v>
      </c>
      <c r="G129" s="341"/>
      <c r="H129" s="20">
        <v>1310</v>
      </c>
      <c r="I129" s="342" t="s">
        <v>52</v>
      </c>
      <c r="J129" s="342"/>
      <c r="K129" s="21" t="s">
        <v>53</v>
      </c>
      <c r="L129" s="275">
        <v>45029554.080000028</v>
      </c>
      <c r="M129" s="22"/>
      <c r="N129" s="23"/>
      <c r="O129" s="24"/>
    </row>
    <row r="130" spans="1:15" ht="59.1" customHeight="1" outlineLevel="1" x14ac:dyDescent="0.25">
      <c r="A130" s="18" t="s">
        <v>381</v>
      </c>
      <c r="B130" s="19" t="s">
        <v>382</v>
      </c>
      <c r="C130" s="19" t="s">
        <v>295</v>
      </c>
      <c r="D130" s="19" t="s">
        <v>314</v>
      </c>
      <c r="E130" s="20">
        <v>8310</v>
      </c>
      <c r="F130" s="341">
        <v>22434.12</v>
      </c>
      <c r="G130" s="341"/>
      <c r="H130" s="20">
        <v>1310</v>
      </c>
      <c r="I130" s="342" t="s">
        <v>52</v>
      </c>
      <c r="J130" s="342"/>
      <c r="K130" s="21" t="s">
        <v>53</v>
      </c>
      <c r="L130" s="275">
        <v>45051988.200000025</v>
      </c>
      <c r="M130" s="22"/>
      <c r="N130" s="23"/>
      <c r="O130" s="24"/>
    </row>
    <row r="131" spans="1:15" ht="59.1" customHeight="1" outlineLevel="1" x14ac:dyDescent="0.25">
      <c r="A131" s="18" t="s">
        <v>386</v>
      </c>
      <c r="B131" s="19" t="s">
        <v>387</v>
      </c>
      <c r="C131" s="19" t="s">
        <v>257</v>
      </c>
      <c r="D131" s="19" t="s">
        <v>315</v>
      </c>
      <c r="E131" s="20">
        <v>8310</v>
      </c>
      <c r="F131" s="341">
        <v>261600</v>
      </c>
      <c r="G131" s="341"/>
      <c r="H131" s="20">
        <v>1310</v>
      </c>
      <c r="I131" s="342" t="s">
        <v>52</v>
      </c>
      <c r="J131" s="342"/>
      <c r="K131" s="21" t="s">
        <v>53</v>
      </c>
      <c r="L131" s="275">
        <v>45313588.200000025</v>
      </c>
      <c r="M131" s="22"/>
      <c r="N131" s="23"/>
      <c r="O131" s="24"/>
    </row>
    <row r="132" spans="1:15" ht="59.1" customHeight="1" outlineLevel="1" x14ac:dyDescent="0.25">
      <c r="A132" s="18" t="s">
        <v>386</v>
      </c>
      <c r="B132" s="19" t="s">
        <v>387</v>
      </c>
      <c r="C132" s="19" t="s">
        <v>257</v>
      </c>
      <c r="D132" s="19" t="s">
        <v>315</v>
      </c>
      <c r="E132" s="20">
        <v>8310</v>
      </c>
      <c r="F132" s="341">
        <v>174400</v>
      </c>
      <c r="G132" s="341"/>
      <c r="H132" s="20">
        <v>1310</v>
      </c>
      <c r="I132" s="342" t="s">
        <v>52</v>
      </c>
      <c r="J132" s="342"/>
      <c r="K132" s="21" t="s">
        <v>53</v>
      </c>
      <c r="L132" s="275">
        <v>45487988.200000025</v>
      </c>
      <c r="M132" s="22"/>
      <c r="N132" s="23"/>
      <c r="O132" s="24"/>
    </row>
    <row r="133" spans="1:15" ht="59.1" customHeight="1" outlineLevel="1" x14ac:dyDescent="0.25">
      <c r="A133" s="18" t="s">
        <v>386</v>
      </c>
      <c r="B133" s="19" t="s">
        <v>387</v>
      </c>
      <c r="C133" s="19" t="s">
        <v>257</v>
      </c>
      <c r="D133" s="19" t="s">
        <v>319</v>
      </c>
      <c r="E133" s="20">
        <v>8310</v>
      </c>
      <c r="F133" s="341">
        <v>223950</v>
      </c>
      <c r="G133" s="341"/>
      <c r="H133" s="20">
        <v>1310</v>
      </c>
      <c r="I133" s="342" t="s">
        <v>52</v>
      </c>
      <c r="J133" s="342"/>
      <c r="K133" s="21" t="s">
        <v>53</v>
      </c>
      <c r="L133" s="275">
        <v>45711938.200000025</v>
      </c>
      <c r="M133" s="22"/>
      <c r="N133" s="23"/>
      <c r="O133" s="24"/>
    </row>
    <row r="134" spans="1:15" ht="59.1" customHeight="1" outlineLevel="1" x14ac:dyDescent="0.25">
      <c r="A134" s="18" t="s">
        <v>386</v>
      </c>
      <c r="B134" s="19" t="s">
        <v>387</v>
      </c>
      <c r="C134" s="19" t="s">
        <v>257</v>
      </c>
      <c r="D134" s="19" t="s">
        <v>321</v>
      </c>
      <c r="E134" s="20">
        <v>8310</v>
      </c>
      <c r="F134" s="341">
        <v>93160</v>
      </c>
      <c r="G134" s="341"/>
      <c r="H134" s="20">
        <v>1310</v>
      </c>
      <c r="I134" s="342" t="s">
        <v>52</v>
      </c>
      <c r="J134" s="342"/>
      <c r="K134" s="21" t="s">
        <v>53</v>
      </c>
      <c r="L134" s="275">
        <v>45805098.200000025</v>
      </c>
      <c r="M134" s="22"/>
      <c r="N134" s="23"/>
      <c r="O134" s="24"/>
    </row>
    <row r="135" spans="1:15" ht="59.1" customHeight="1" outlineLevel="1" x14ac:dyDescent="0.25">
      <c r="A135" s="18" t="s">
        <v>386</v>
      </c>
      <c r="B135" s="19" t="s">
        <v>387</v>
      </c>
      <c r="C135" s="19" t="s">
        <v>257</v>
      </c>
      <c r="D135" s="19" t="s">
        <v>327</v>
      </c>
      <c r="E135" s="20">
        <v>8310</v>
      </c>
      <c r="F135" s="341">
        <v>238850</v>
      </c>
      <c r="G135" s="341"/>
      <c r="H135" s="20">
        <v>1310</v>
      </c>
      <c r="I135" s="342" t="s">
        <v>52</v>
      </c>
      <c r="J135" s="342"/>
      <c r="K135" s="21" t="s">
        <v>53</v>
      </c>
      <c r="L135" s="275">
        <v>46043948.200000025</v>
      </c>
      <c r="M135" s="22"/>
      <c r="N135" s="23"/>
      <c r="O135" s="24"/>
    </row>
    <row r="136" spans="1:15" ht="59.1" customHeight="1" outlineLevel="1" x14ac:dyDescent="0.25">
      <c r="A136" s="18" t="s">
        <v>386</v>
      </c>
      <c r="B136" s="19" t="s">
        <v>387</v>
      </c>
      <c r="C136" s="19" t="s">
        <v>257</v>
      </c>
      <c r="D136" s="19" t="s">
        <v>312</v>
      </c>
      <c r="E136" s="20">
        <v>8310</v>
      </c>
      <c r="F136" s="341">
        <v>153450</v>
      </c>
      <c r="G136" s="341"/>
      <c r="H136" s="20">
        <v>1310</v>
      </c>
      <c r="I136" s="342" t="s">
        <v>52</v>
      </c>
      <c r="J136" s="342"/>
      <c r="K136" s="21" t="s">
        <v>53</v>
      </c>
      <c r="L136" s="275">
        <v>46197398.200000025</v>
      </c>
      <c r="M136" s="22"/>
      <c r="N136" s="23"/>
      <c r="O136" s="24"/>
    </row>
    <row r="137" spans="1:15" ht="59.1" customHeight="1" outlineLevel="1" x14ac:dyDescent="0.25">
      <c r="A137" s="18" t="s">
        <v>386</v>
      </c>
      <c r="B137" s="19" t="s">
        <v>387</v>
      </c>
      <c r="C137" s="19" t="s">
        <v>257</v>
      </c>
      <c r="D137" s="19" t="s">
        <v>314</v>
      </c>
      <c r="E137" s="20">
        <v>8310</v>
      </c>
      <c r="F137" s="341">
        <v>127080</v>
      </c>
      <c r="G137" s="341"/>
      <c r="H137" s="20">
        <v>1310</v>
      </c>
      <c r="I137" s="342" t="s">
        <v>52</v>
      </c>
      <c r="J137" s="342"/>
      <c r="K137" s="21" t="s">
        <v>53</v>
      </c>
      <c r="L137" s="275">
        <v>46324478.200000025</v>
      </c>
      <c r="M137" s="22"/>
      <c r="N137" s="23"/>
      <c r="O137" s="24"/>
    </row>
    <row r="138" spans="1:15" ht="59.1" customHeight="1" outlineLevel="1" x14ac:dyDescent="0.25">
      <c r="A138" s="18" t="s">
        <v>386</v>
      </c>
      <c r="B138" s="19" t="s">
        <v>387</v>
      </c>
      <c r="C138" s="19" t="s">
        <v>257</v>
      </c>
      <c r="D138" s="19" t="s">
        <v>314</v>
      </c>
      <c r="E138" s="20">
        <v>8310</v>
      </c>
      <c r="F138" s="341">
        <v>63540</v>
      </c>
      <c r="G138" s="341"/>
      <c r="H138" s="20">
        <v>1310</v>
      </c>
      <c r="I138" s="342" t="s">
        <v>52</v>
      </c>
      <c r="J138" s="342"/>
      <c r="K138" s="21" t="s">
        <v>53</v>
      </c>
      <c r="L138" s="275">
        <v>46388018.200000025</v>
      </c>
      <c r="M138" s="22"/>
      <c r="N138" s="23"/>
      <c r="O138" s="24"/>
    </row>
    <row r="139" spans="1:15" ht="59.1" customHeight="1" outlineLevel="1" x14ac:dyDescent="0.25">
      <c r="A139" s="18" t="s">
        <v>386</v>
      </c>
      <c r="B139" s="19" t="s">
        <v>387</v>
      </c>
      <c r="C139" s="19" t="s">
        <v>257</v>
      </c>
      <c r="D139" s="19" t="s">
        <v>314</v>
      </c>
      <c r="E139" s="20">
        <v>8310</v>
      </c>
      <c r="F139" s="341">
        <v>74130</v>
      </c>
      <c r="G139" s="341"/>
      <c r="H139" s="20">
        <v>1310</v>
      </c>
      <c r="I139" s="342" t="s">
        <v>52</v>
      </c>
      <c r="J139" s="342"/>
      <c r="K139" s="21" t="s">
        <v>53</v>
      </c>
      <c r="L139" s="275">
        <v>46462148.200000025</v>
      </c>
      <c r="M139" s="22"/>
      <c r="N139" s="23"/>
      <c r="O139" s="24"/>
    </row>
    <row r="140" spans="1:15" ht="59.1" customHeight="1" outlineLevel="1" x14ac:dyDescent="0.25">
      <c r="A140" s="18" t="s">
        <v>386</v>
      </c>
      <c r="B140" s="19" t="s">
        <v>387</v>
      </c>
      <c r="C140" s="19" t="s">
        <v>261</v>
      </c>
      <c r="D140" s="19" t="s">
        <v>324</v>
      </c>
      <c r="E140" s="20">
        <v>8310</v>
      </c>
      <c r="F140" s="341">
        <v>1612045.25</v>
      </c>
      <c r="G140" s="341"/>
      <c r="H140" s="20">
        <v>1310</v>
      </c>
      <c r="I140" s="342" t="s">
        <v>52</v>
      </c>
      <c r="J140" s="342"/>
      <c r="K140" s="21" t="s">
        <v>53</v>
      </c>
      <c r="L140" s="275">
        <v>48074193.450000025</v>
      </c>
      <c r="M140" s="22"/>
      <c r="N140" s="23"/>
      <c r="O140" s="24"/>
    </row>
    <row r="141" spans="1:15" ht="59.1" customHeight="1" outlineLevel="1" x14ac:dyDescent="0.25">
      <c r="A141" s="18" t="s">
        <v>386</v>
      </c>
      <c r="B141" s="19" t="s">
        <v>387</v>
      </c>
      <c r="C141" s="19" t="s">
        <v>261</v>
      </c>
      <c r="D141" s="19" t="s">
        <v>324</v>
      </c>
      <c r="E141" s="20">
        <v>8310</v>
      </c>
      <c r="F141" s="341">
        <v>2315579.35</v>
      </c>
      <c r="G141" s="341"/>
      <c r="H141" s="20">
        <v>1310</v>
      </c>
      <c r="I141" s="342" t="s">
        <v>52</v>
      </c>
      <c r="J141" s="342"/>
      <c r="K141" s="21" t="s">
        <v>53</v>
      </c>
      <c r="L141" s="275">
        <v>50389772.800000027</v>
      </c>
      <c r="M141" s="22"/>
      <c r="N141" s="23"/>
      <c r="O141" s="24"/>
    </row>
    <row r="142" spans="1:15" ht="83.1" customHeight="1" outlineLevel="1" x14ac:dyDescent="0.25">
      <c r="A142" s="18" t="s">
        <v>386</v>
      </c>
      <c r="B142" s="19" t="s">
        <v>387</v>
      </c>
      <c r="C142" s="19" t="s">
        <v>254</v>
      </c>
      <c r="D142" s="19" t="s">
        <v>255</v>
      </c>
      <c r="E142" s="20">
        <v>8310</v>
      </c>
      <c r="F142" s="341">
        <v>1298556</v>
      </c>
      <c r="G142" s="341"/>
      <c r="H142" s="20">
        <v>1310</v>
      </c>
      <c r="I142" s="342" t="s">
        <v>52</v>
      </c>
      <c r="J142" s="342"/>
      <c r="K142" s="21" t="s">
        <v>53</v>
      </c>
      <c r="L142" s="275">
        <v>51688328.800000027</v>
      </c>
      <c r="M142" s="22"/>
      <c r="N142" s="23"/>
      <c r="O142" s="24"/>
    </row>
    <row r="143" spans="1:15" ht="83.1" customHeight="1" outlineLevel="1" x14ac:dyDescent="0.25">
      <c r="A143" s="18" t="s">
        <v>386</v>
      </c>
      <c r="B143" s="19" t="s">
        <v>387</v>
      </c>
      <c r="C143" s="19" t="s">
        <v>254</v>
      </c>
      <c r="D143" s="19" t="s">
        <v>255</v>
      </c>
      <c r="E143" s="20">
        <v>8310</v>
      </c>
      <c r="F143" s="341">
        <v>1298556</v>
      </c>
      <c r="G143" s="341"/>
      <c r="H143" s="20">
        <v>1310</v>
      </c>
      <c r="I143" s="342" t="s">
        <v>52</v>
      </c>
      <c r="J143" s="342"/>
      <c r="K143" s="21" t="s">
        <v>53</v>
      </c>
      <c r="L143" s="275">
        <v>52986884.800000027</v>
      </c>
      <c r="M143" s="22"/>
      <c r="N143" s="23"/>
      <c r="O143" s="24"/>
    </row>
    <row r="144" spans="1:15" ht="83.1" customHeight="1" outlineLevel="1" x14ac:dyDescent="0.25">
      <c r="A144" s="18" t="s">
        <v>386</v>
      </c>
      <c r="B144" s="19" t="s">
        <v>387</v>
      </c>
      <c r="C144" s="19" t="s">
        <v>256</v>
      </c>
      <c r="D144" s="19" t="s">
        <v>308</v>
      </c>
      <c r="E144" s="20">
        <v>8310</v>
      </c>
      <c r="F144" s="341">
        <v>229245</v>
      </c>
      <c r="G144" s="341"/>
      <c r="H144" s="20">
        <v>1310</v>
      </c>
      <c r="I144" s="342" t="s">
        <v>52</v>
      </c>
      <c r="J144" s="342"/>
      <c r="K144" s="21" t="s">
        <v>53</v>
      </c>
      <c r="L144" s="275">
        <v>53216129.800000027</v>
      </c>
      <c r="M144" s="22"/>
      <c r="N144" s="23"/>
      <c r="O144" s="24"/>
    </row>
    <row r="145" spans="1:15" ht="83.1" customHeight="1" outlineLevel="1" x14ac:dyDescent="0.25">
      <c r="A145" s="18" t="s">
        <v>386</v>
      </c>
      <c r="B145" s="19" t="s">
        <v>387</v>
      </c>
      <c r="C145" s="19" t="s">
        <v>256</v>
      </c>
      <c r="D145" s="19" t="s">
        <v>308</v>
      </c>
      <c r="E145" s="20">
        <v>8310</v>
      </c>
      <c r="F145" s="341">
        <v>152830</v>
      </c>
      <c r="G145" s="341"/>
      <c r="H145" s="20">
        <v>1310</v>
      </c>
      <c r="I145" s="342" t="s">
        <v>52</v>
      </c>
      <c r="J145" s="342"/>
      <c r="K145" s="21" t="s">
        <v>53</v>
      </c>
      <c r="L145" s="275">
        <v>53368959.800000027</v>
      </c>
      <c r="M145" s="22"/>
      <c r="N145" s="23"/>
      <c r="O145" s="24"/>
    </row>
    <row r="146" spans="1:15" ht="71.099999999999994" customHeight="1" outlineLevel="1" x14ac:dyDescent="0.25">
      <c r="A146" s="18" t="s">
        <v>386</v>
      </c>
      <c r="B146" s="19" t="s">
        <v>387</v>
      </c>
      <c r="C146" s="19" t="s">
        <v>256</v>
      </c>
      <c r="D146" s="19" t="s">
        <v>309</v>
      </c>
      <c r="E146" s="20">
        <v>8310</v>
      </c>
      <c r="F146" s="341">
        <v>155715.23000000001</v>
      </c>
      <c r="G146" s="341"/>
      <c r="H146" s="20">
        <v>1310</v>
      </c>
      <c r="I146" s="342" t="s">
        <v>52</v>
      </c>
      <c r="J146" s="342"/>
      <c r="K146" s="21" t="s">
        <v>53</v>
      </c>
      <c r="L146" s="275">
        <v>53524675.030000024</v>
      </c>
      <c r="M146" s="22"/>
      <c r="N146" s="23"/>
      <c r="O146" s="24"/>
    </row>
    <row r="147" spans="1:15" ht="71.099999999999994" customHeight="1" outlineLevel="1" x14ac:dyDescent="0.25">
      <c r="A147" s="18" t="s">
        <v>386</v>
      </c>
      <c r="B147" s="19" t="s">
        <v>387</v>
      </c>
      <c r="C147" s="19" t="s">
        <v>256</v>
      </c>
      <c r="D147" s="19" t="s">
        <v>309</v>
      </c>
      <c r="E147" s="20">
        <v>8310</v>
      </c>
      <c r="F147" s="341">
        <v>155715.23000000001</v>
      </c>
      <c r="G147" s="341"/>
      <c r="H147" s="20">
        <v>1310</v>
      </c>
      <c r="I147" s="342" t="s">
        <v>52</v>
      </c>
      <c r="J147" s="342"/>
      <c r="K147" s="21" t="s">
        <v>53</v>
      </c>
      <c r="L147" s="275">
        <v>53680390.26000002</v>
      </c>
      <c r="M147" s="22"/>
      <c r="N147" s="23"/>
      <c r="O147" s="24"/>
    </row>
    <row r="148" spans="1:15" ht="71.099999999999994" customHeight="1" outlineLevel="1" x14ac:dyDescent="0.25">
      <c r="A148" s="18" t="s">
        <v>386</v>
      </c>
      <c r="B148" s="19" t="s">
        <v>387</v>
      </c>
      <c r="C148" s="19" t="s">
        <v>256</v>
      </c>
      <c r="D148" s="19" t="s">
        <v>307</v>
      </c>
      <c r="E148" s="20">
        <v>8310</v>
      </c>
      <c r="F148" s="341">
        <v>205279.39</v>
      </c>
      <c r="G148" s="341"/>
      <c r="H148" s="20">
        <v>1310</v>
      </c>
      <c r="I148" s="342" t="s">
        <v>52</v>
      </c>
      <c r="J148" s="342"/>
      <c r="K148" s="21" t="s">
        <v>53</v>
      </c>
      <c r="L148" s="275">
        <v>53885669.650000021</v>
      </c>
      <c r="M148" s="22"/>
      <c r="N148" s="23"/>
      <c r="O148" s="24"/>
    </row>
    <row r="149" spans="1:15" ht="71.099999999999994" customHeight="1" outlineLevel="1" x14ac:dyDescent="0.25">
      <c r="A149" s="18" t="s">
        <v>386</v>
      </c>
      <c r="B149" s="19" t="s">
        <v>387</v>
      </c>
      <c r="C149" s="19" t="s">
        <v>256</v>
      </c>
      <c r="D149" s="19" t="s">
        <v>307</v>
      </c>
      <c r="E149" s="20">
        <v>8310</v>
      </c>
      <c r="F149" s="341">
        <v>205279.39</v>
      </c>
      <c r="G149" s="341"/>
      <c r="H149" s="20">
        <v>1310</v>
      </c>
      <c r="I149" s="342" t="s">
        <v>52</v>
      </c>
      <c r="J149" s="342"/>
      <c r="K149" s="21" t="s">
        <v>53</v>
      </c>
      <c r="L149" s="275">
        <v>54090949.040000021</v>
      </c>
      <c r="M149" s="22"/>
      <c r="N149" s="23"/>
      <c r="O149" s="24"/>
    </row>
    <row r="150" spans="1:15" ht="71.099999999999994" customHeight="1" outlineLevel="1" x14ac:dyDescent="0.25">
      <c r="A150" s="18" t="s">
        <v>386</v>
      </c>
      <c r="B150" s="19" t="s">
        <v>387</v>
      </c>
      <c r="C150" s="19" t="s">
        <v>256</v>
      </c>
      <c r="D150" s="19" t="s">
        <v>307</v>
      </c>
      <c r="E150" s="20">
        <v>8310</v>
      </c>
      <c r="F150" s="341">
        <v>273705.84999999998</v>
      </c>
      <c r="G150" s="341"/>
      <c r="H150" s="20">
        <v>1310</v>
      </c>
      <c r="I150" s="342" t="s">
        <v>52</v>
      </c>
      <c r="J150" s="342"/>
      <c r="K150" s="21" t="s">
        <v>53</v>
      </c>
      <c r="L150" s="275">
        <v>54364654.890000023</v>
      </c>
      <c r="M150" s="22"/>
      <c r="N150" s="23"/>
      <c r="O150" s="24"/>
    </row>
    <row r="151" spans="1:15" ht="71.099999999999994" customHeight="1" outlineLevel="1" x14ac:dyDescent="0.25">
      <c r="A151" s="18" t="s">
        <v>386</v>
      </c>
      <c r="B151" s="19" t="s">
        <v>387</v>
      </c>
      <c r="C151" s="19" t="s">
        <v>256</v>
      </c>
      <c r="D151" s="19" t="s">
        <v>323</v>
      </c>
      <c r="E151" s="20">
        <v>8310</v>
      </c>
      <c r="F151" s="341">
        <v>358686.77</v>
      </c>
      <c r="G151" s="341"/>
      <c r="H151" s="20">
        <v>1310</v>
      </c>
      <c r="I151" s="342" t="s">
        <v>52</v>
      </c>
      <c r="J151" s="342"/>
      <c r="K151" s="21" t="s">
        <v>53</v>
      </c>
      <c r="L151" s="275">
        <v>54723341.660000026</v>
      </c>
      <c r="M151" s="22"/>
      <c r="N151" s="23"/>
      <c r="O151" s="24"/>
    </row>
    <row r="152" spans="1:15" ht="71.099999999999994" customHeight="1" outlineLevel="1" x14ac:dyDescent="0.25">
      <c r="A152" s="18" t="s">
        <v>386</v>
      </c>
      <c r="B152" s="19" t="s">
        <v>387</v>
      </c>
      <c r="C152" s="19" t="s">
        <v>256</v>
      </c>
      <c r="D152" s="19" t="s">
        <v>323</v>
      </c>
      <c r="E152" s="20">
        <v>8310</v>
      </c>
      <c r="F152" s="341">
        <v>277335.14</v>
      </c>
      <c r="G152" s="341"/>
      <c r="H152" s="20">
        <v>1310</v>
      </c>
      <c r="I152" s="342" t="s">
        <v>52</v>
      </c>
      <c r="J152" s="342"/>
      <c r="K152" s="21" t="s">
        <v>53</v>
      </c>
      <c r="L152" s="275">
        <v>55000676.800000027</v>
      </c>
      <c r="M152" s="22"/>
      <c r="N152" s="23"/>
      <c r="O152" s="24"/>
    </row>
    <row r="153" spans="1:15" ht="59.1" customHeight="1" outlineLevel="1" x14ac:dyDescent="0.25">
      <c r="A153" s="18" t="s">
        <v>386</v>
      </c>
      <c r="B153" s="19" t="s">
        <v>387</v>
      </c>
      <c r="C153" s="19" t="s">
        <v>257</v>
      </c>
      <c r="D153" s="19" t="s">
        <v>305</v>
      </c>
      <c r="E153" s="20">
        <v>8310</v>
      </c>
      <c r="F153" s="341">
        <v>114500</v>
      </c>
      <c r="G153" s="341"/>
      <c r="H153" s="20">
        <v>1310</v>
      </c>
      <c r="I153" s="342" t="s">
        <v>52</v>
      </c>
      <c r="J153" s="342"/>
      <c r="K153" s="21" t="s">
        <v>53</v>
      </c>
      <c r="L153" s="275">
        <v>55115176.800000027</v>
      </c>
      <c r="M153" s="22"/>
      <c r="N153" s="23"/>
      <c r="O153" s="24"/>
    </row>
    <row r="154" spans="1:15" ht="59.1" customHeight="1" outlineLevel="1" x14ac:dyDescent="0.25">
      <c r="A154" s="18" t="s">
        <v>386</v>
      </c>
      <c r="B154" s="19" t="s">
        <v>387</v>
      </c>
      <c r="C154" s="19" t="s">
        <v>257</v>
      </c>
      <c r="D154" s="19" t="s">
        <v>305</v>
      </c>
      <c r="E154" s="20">
        <v>8310</v>
      </c>
      <c r="F154" s="341">
        <v>154575</v>
      </c>
      <c r="G154" s="341"/>
      <c r="H154" s="20">
        <v>1310</v>
      </c>
      <c r="I154" s="342" t="s">
        <v>52</v>
      </c>
      <c r="J154" s="342"/>
      <c r="K154" s="21" t="s">
        <v>53</v>
      </c>
      <c r="L154" s="275">
        <v>55269751.800000027</v>
      </c>
      <c r="M154" s="22"/>
      <c r="N154" s="23"/>
      <c r="O154" s="24"/>
    </row>
    <row r="155" spans="1:15" ht="59.1" customHeight="1" outlineLevel="1" x14ac:dyDescent="0.25">
      <c r="A155" s="18" t="s">
        <v>386</v>
      </c>
      <c r="B155" s="19" t="s">
        <v>387</v>
      </c>
      <c r="C155" s="19" t="s">
        <v>257</v>
      </c>
      <c r="D155" s="19" t="s">
        <v>306</v>
      </c>
      <c r="E155" s="20">
        <v>8310</v>
      </c>
      <c r="F155" s="341">
        <v>190750</v>
      </c>
      <c r="G155" s="341"/>
      <c r="H155" s="20">
        <v>1310</v>
      </c>
      <c r="I155" s="342" t="s">
        <v>52</v>
      </c>
      <c r="J155" s="342"/>
      <c r="K155" s="21" t="s">
        <v>53</v>
      </c>
      <c r="L155" s="275">
        <v>55460501.800000027</v>
      </c>
      <c r="M155" s="22"/>
      <c r="N155" s="23"/>
      <c r="O155" s="24"/>
    </row>
    <row r="156" spans="1:15" ht="59.1" customHeight="1" outlineLevel="1" x14ac:dyDescent="0.25">
      <c r="A156" s="18" t="s">
        <v>386</v>
      </c>
      <c r="B156" s="19" t="s">
        <v>387</v>
      </c>
      <c r="C156" s="19" t="s">
        <v>257</v>
      </c>
      <c r="D156" s="19" t="s">
        <v>306</v>
      </c>
      <c r="E156" s="20">
        <v>8310</v>
      </c>
      <c r="F156" s="341">
        <v>163500</v>
      </c>
      <c r="G156" s="341"/>
      <c r="H156" s="20">
        <v>1310</v>
      </c>
      <c r="I156" s="342" t="s">
        <v>52</v>
      </c>
      <c r="J156" s="342"/>
      <c r="K156" s="21" t="s">
        <v>53</v>
      </c>
      <c r="L156" s="275">
        <v>55624001.800000027</v>
      </c>
      <c r="M156" s="22"/>
      <c r="N156" s="23"/>
      <c r="O156" s="24"/>
    </row>
    <row r="157" spans="1:15" ht="59.1" customHeight="1" outlineLevel="1" x14ac:dyDescent="0.25">
      <c r="A157" s="18" t="s">
        <v>386</v>
      </c>
      <c r="B157" s="19" t="s">
        <v>387</v>
      </c>
      <c r="C157" s="19" t="s">
        <v>257</v>
      </c>
      <c r="D157" s="19" t="s">
        <v>306</v>
      </c>
      <c r="E157" s="20">
        <v>8310</v>
      </c>
      <c r="F157" s="341">
        <v>136250</v>
      </c>
      <c r="G157" s="341"/>
      <c r="H157" s="20">
        <v>1310</v>
      </c>
      <c r="I157" s="342" t="s">
        <v>52</v>
      </c>
      <c r="J157" s="342"/>
      <c r="K157" s="21" t="s">
        <v>53</v>
      </c>
      <c r="L157" s="275">
        <v>55760251.800000027</v>
      </c>
      <c r="M157" s="22"/>
      <c r="N157" s="23"/>
      <c r="O157" s="24"/>
    </row>
    <row r="158" spans="1:15" ht="59.1" customHeight="1" outlineLevel="1" x14ac:dyDescent="0.25">
      <c r="A158" s="18" t="s">
        <v>386</v>
      </c>
      <c r="B158" s="19" t="s">
        <v>387</v>
      </c>
      <c r="C158" s="19" t="s">
        <v>257</v>
      </c>
      <c r="D158" s="19" t="s">
        <v>306</v>
      </c>
      <c r="E158" s="20">
        <v>8310</v>
      </c>
      <c r="F158" s="341">
        <v>54500</v>
      </c>
      <c r="G158" s="341"/>
      <c r="H158" s="20">
        <v>1310</v>
      </c>
      <c r="I158" s="342" t="s">
        <v>52</v>
      </c>
      <c r="J158" s="342"/>
      <c r="K158" s="21" t="s">
        <v>53</v>
      </c>
      <c r="L158" s="275">
        <v>55814751.800000027</v>
      </c>
      <c r="M158" s="22"/>
      <c r="N158" s="23"/>
      <c r="O158" s="24"/>
    </row>
    <row r="159" spans="1:15" ht="71.099999999999994" customHeight="1" outlineLevel="1" x14ac:dyDescent="0.25">
      <c r="A159" s="18" t="s">
        <v>386</v>
      </c>
      <c r="B159" s="19" t="s">
        <v>387</v>
      </c>
      <c r="C159" s="19" t="s">
        <v>257</v>
      </c>
      <c r="D159" s="19" t="s">
        <v>385</v>
      </c>
      <c r="E159" s="20">
        <v>8310</v>
      </c>
      <c r="F159" s="341">
        <v>246600</v>
      </c>
      <c r="G159" s="341"/>
      <c r="H159" s="20">
        <v>1310</v>
      </c>
      <c r="I159" s="342" t="s">
        <v>52</v>
      </c>
      <c r="J159" s="342"/>
      <c r="K159" s="21" t="s">
        <v>53</v>
      </c>
      <c r="L159" s="275">
        <v>56061351.800000027</v>
      </c>
      <c r="M159" s="22"/>
      <c r="N159" s="23"/>
      <c r="O159" s="24"/>
    </row>
    <row r="160" spans="1:15" ht="71.099999999999994" customHeight="1" outlineLevel="1" x14ac:dyDescent="0.25">
      <c r="A160" s="18" t="s">
        <v>386</v>
      </c>
      <c r="B160" s="19" t="s">
        <v>387</v>
      </c>
      <c r="C160" s="19" t="s">
        <v>257</v>
      </c>
      <c r="D160" s="19" t="s">
        <v>385</v>
      </c>
      <c r="E160" s="20">
        <v>8310</v>
      </c>
      <c r="F160" s="341">
        <v>102750</v>
      </c>
      <c r="G160" s="341"/>
      <c r="H160" s="20">
        <v>1310</v>
      </c>
      <c r="I160" s="342" t="s">
        <v>52</v>
      </c>
      <c r="J160" s="342"/>
      <c r="K160" s="21" t="s">
        <v>53</v>
      </c>
      <c r="L160" s="275">
        <v>56164101.800000027</v>
      </c>
      <c r="M160" s="22"/>
      <c r="N160" s="23"/>
      <c r="O160" s="24"/>
    </row>
    <row r="161" spans="1:15" ht="71.099999999999994" customHeight="1" outlineLevel="1" x14ac:dyDescent="0.25">
      <c r="A161" s="18" t="s">
        <v>386</v>
      </c>
      <c r="B161" s="19" t="s">
        <v>387</v>
      </c>
      <c r="C161" s="19" t="s">
        <v>257</v>
      </c>
      <c r="D161" s="19" t="s">
        <v>385</v>
      </c>
      <c r="E161" s="20">
        <v>8310</v>
      </c>
      <c r="F161" s="341">
        <v>145494</v>
      </c>
      <c r="G161" s="341"/>
      <c r="H161" s="20">
        <v>1310</v>
      </c>
      <c r="I161" s="342" t="s">
        <v>52</v>
      </c>
      <c r="J161" s="342"/>
      <c r="K161" s="21" t="s">
        <v>53</v>
      </c>
      <c r="L161" s="275">
        <v>56309595.800000027</v>
      </c>
      <c r="M161" s="22"/>
      <c r="N161" s="23"/>
      <c r="O161" s="24"/>
    </row>
    <row r="162" spans="1:15" ht="59.1" customHeight="1" outlineLevel="1" x14ac:dyDescent="0.25">
      <c r="A162" s="18" t="s">
        <v>386</v>
      </c>
      <c r="B162" s="19" t="s">
        <v>387</v>
      </c>
      <c r="C162" s="19" t="s">
        <v>257</v>
      </c>
      <c r="D162" s="19" t="s">
        <v>373</v>
      </c>
      <c r="E162" s="20">
        <v>8310</v>
      </c>
      <c r="F162" s="341">
        <v>91600</v>
      </c>
      <c r="G162" s="341"/>
      <c r="H162" s="20">
        <v>1310</v>
      </c>
      <c r="I162" s="342" t="s">
        <v>52</v>
      </c>
      <c r="J162" s="342"/>
      <c r="K162" s="21" t="s">
        <v>53</v>
      </c>
      <c r="L162" s="275">
        <v>56401195.800000027</v>
      </c>
      <c r="M162" s="22"/>
      <c r="N162" s="23"/>
      <c r="O162" s="24"/>
    </row>
    <row r="163" spans="1:15" ht="59.1" customHeight="1" outlineLevel="1" x14ac:dyDescent="0.25">
      <c r="A163" s="18" t="s">
        <v>386</v>
      </c>
      <c r="B163" s="19" t="s">
        <v>387</v>
      </c>
      <c r="C163" s="19" t="s">
        <v>257</v>
      </c>
      <c r="D163" s="19" t="s">
        <v>373</v>
      </c>
      <c r="E163" s="20">
        <v>8310</v>
      </c>
      <c r="F163" s="341">
        <v>105340</v>
      </c>
      <c r="G163" s="341"/>
      <c r="H163" s="20">
        <v>1310</v>
      </c>
      <c r="I163" s="342" t="s">
        <v>52</v>
      </c>
      <c r="J163" s="342"/>
      <c r="K163" s="21" t="s">
        <v>53</v>
      </c>
      <c r="L163" s="275">
        <v>56506535.800000027</v>
      </c>
      <c r="M163" s="22"/>
      <c r="N163" s="23"/>
      <c r="O163" s="24"/>
    </row>
    <row r="164" spans="1:15" ht="59.1" customHeight="1" outlineLevel="1" x14ac:dyDescent="0.25">
      <c r="A164" s="18" t="s">
        <v>386</v>
      </c>
      <c r="B164" s="19" t="s">
        <v>387</v>
      </c>
      <c r="C164" s="19" t="s">
        <v>257</v>
      </c>
      <c r="D164" s="19" t="s">
        <v>316</v>
      </c>
      <c r="E164" s="20">
        <v>8310</v>
      </c>
      <c r="F164" s="341">
        <v>656005</v>
      </c>
      <c r="G164" s="341"/>
      <c r="H164" s="20">
        <v>1310</v>
      </c>
      <c r="I164" s="342" t="s">
        <v>52</v>
      </c>
      <c r="J164" s="342"/>
      <c r="K164" s="21" t="s">
        <v>53</v>
      </c>
      <c r="L164" s="275">
        <v>57162540.800000027</v>
      </c>
      <c r="M164" s="22"/>
      <c r="N164" s="23"/>
      <c r="O164" s="24"/>
    </row>
    <row r="165" spans="1:15" ht="59.1" customHeight="1" outlineLevel="1" x14ac:dyDescent="0.25">
      <c r="A165" s="18" t="s">
        <v>386</v>
      </c>
      <c r="B165" s="19" t="s">
        <v>387</v>
      </c>
      <c r="C165" s="19" t="s">
        <v>257</v>
      </c>
      <c r="D165" s="19" t="s">
        <v>317</v>
      </c>
      <c r="E165" s="20">
        <v>8310</v>
      </c>
      <c r="F165" s="341">
        <v>871955</v>
      </c>
      <c r="G165" s="341"/>
      <c r="H165" s="20">
        <v>1310</v>
      </c>
      <c r="I165" s="342" t="s">
        <v>52</v>
      </c>
      <c r="J165" s="342"/>
      <c r="K165" s="21" t="s">
        <v>53</v>
      </c>
      <c r="L165" s="275">
        <v>58034495.800000027</v>
      </c>
      <c r="M165" s="22"/>
      <c r="N165" s="23"/>
      <c r="O165" s="24"/>
    </row>
    <row r="166" spans="1:15" ht="59.1" customHeight="1" outlineLevel="1" x14ac:dyDescent="0.25">
      <c r="A166" s="18" t="s">
        <v>386</v>
      </c>
      <c r="B166" s="19" t="s">
        <v>387</v>
      </c>
      <c r="C166" s="19" t="s">
        <v>257</v>
      </c>
      <c r="D166" s="19" t="s">
        <v>304</v>
      </c>
      <c r="E166" s="20">
        <v>8310</v>
      </c>
      <c r="F166" s="341">
        <v>982555</v>
      </c>
      <c r="G166" s="341"/>
      <c r="H166" s="20">
        <v>1310</v>
      </c>
      <c r="I166" s="342" t="s">
        <v>52</v>
      </c>
      <c r="J166" s="342"/>
      <c r="K166" s="21" t="s">
        <v>53</v>
      </c>
      <c r="L166" s="275">
        <v>59017050.800000027</v>
      </c>
      <c r="M166" s="22"/>
      <c r="N166" s="23"/>
      <c r="O166" s="24"/>
    </row>
    <row r="167" spans="1:15" ht="71.099999999999994" customHeight="1" outlineLevel="1" x14ac:dyDescent="0.25">
      <c r="A167" s="18" t="s">
        <v>386</v>
      </c>
      <c r="B167" s="19" t="s">
        <v>387</v>
      </c>
      <c r="C167" s="19" t="s">
        <v>256</v>
      </c>
      <c r="D167" s="19" t="s">
        <v>322</v>
      </c>
      <c r="E167" s="20">
        <v>8310</v>
      </c>
      <c r="F167" s="341">
        <v>235950</v>
      </c>
      <c r="G167" s="341"/>
      <c r="H167" s="20">
        <v>1310</v>
      </c>
      <c r="I167" s="342" t="s">
        <v>52</v>
      </c>
      <c r="J167" s="342"/>
      <c r="K167" s="21" t="s">
        <v>53</v>
      </c>
      <c r="L167" s="275">
        <v>59253000.800000027</v>
      </c>
      <c r="M167" s="22"/>
      <c r="N167" s="23"/>
      <c r="O167" s="24"/>
    </row>
    <row r="168" spans="1:15" ht="107.1" customHeight="1" outlineLevel="1" x14ac:dyDescent="0.25">
      <c r="A168" s="18" t="s">
        <v>388</v>
      </c>
      <c r="B168" s="19" t="s">
        <v>389</v>
      </c>
      <c r="C168" s="19" t="s">
        <v>318</v>
      </c>
      <c r="D168" s="19" t="s">
        <v>390</v>
      </c>
      <c r="E168" s="20">
        <v>8310</v>
      </c>
      <c r="F168" s="341">
        <v>29267.7</v>
      </c>
      <c r="G168" s="341"/>
      <c r="H168" s="20">
        <v>1310</v>
      </c>
      <c r="I168" s="342" t="s">
        <v>52</v>
      </c>
      <c r="J168" s="342"/>
      <c r="K168" s="21" t="s">
        <v>53</v>
      </c>
      <c r="L168" s="275">
        <v>59282268.50000003</v>
      </c>
      <c r="M168" s="22"/>
      <c r="N168" s="23"/>
      <c r="O168" s="24"/>
    </row>
    <row r="169" spans="1:15" ht="95.1" customHeight="1" outlineLevel="1" x14ac:dyDescent="0.25">
      <c r="A169" s="18" t="s">
        <v>388</v>
      </c>
      <c r="B169" s="19" t="s">
        <v>389</v>
      </c>
      <c r="C169" s="19" t="s">
        <v>318</v>
      </c>
      <c r="D169" s="19" t="s">
        <v>391</v>
      </c>
      <c r="E169" s="20">
        <v>8310</v>
      </c>
      <c r="F169" s="346">
        <v>408.75</v>
      </c>
      <c r="G169" s="346"/>
      <c r="H169" s="20">
        <v>1310</v>
      </c>
      <c r="I169" s="342" t="s">
        <v>52</v>
      </c>
      <c r="J169" s="342"/>
      <c r="K169" s="21" t="s">
        <v>53</v>
      </c>
      <c r="L169" s="275">
        <v>59282677.25000003</v>
      </c>
      <c r="M169" s="22"/>
      <c r="N169" s="23"/>
      <c r="O169" s="24"/>
    </row>
    <row r="170" spans="1:15" ht="83.1" customHeight="1" outlineLevel="1" x14ac:dyDescent="0.25">
      <c r="A170" s="18" t="s">
        <v>388</v>
      </c>
      <c r="B170" s="19" t="s">
        <v>389</v>
      </c>
      <c r="C170" s="19" t="s">
        <v>318</v>
      </c>
      <c r="D170" s="19" t="s">
        <v>392</v>
      </c>
      <c r="E170" s="20">
        <v>8310</v>
      </c>
      <c r="F170" s="341">
        <v>63097.5</v>
      </c>
      <c r="G170" s="341"/>
      <c r="H170" s="20">
        <v>1310</v>
      </c>
      <c r="I170" s="342" t="s">
        <v>52</v>
      </c>
      <c r="J170" s="342"/>
      <c r="K170" s="21" t="s">
        <v>53</v>
      </c>
      <c r="L170" s="275">
        <v>59345774.75000003</v>
      </c>
      <c r="M170" s="22"/>
      <c r="N170" s="23"/>
      <c r="O170" s="24"/>
    </row>
    <row r="171" spans="1:15" ht="71.099999999999994" customHeight="1" outlineLevel="1" x14ac:dyDescent="0.25">
      <c r="A171" s="18" t="s">
        <v>388</v>
      </c>
      <c r="B171" s="19" t="s">
        <v>389</v>
      </c>
      <c r="C171" s="19" t="s">
        <v>256</v>
      </c>
      <c r="D171" s="19" t="s">
        <v>309</v>
      </c>
      <c r="E171" s="20">
        <v>8310</v>
      </c>
      <c r="F171" s="341">
        <v>155715.23000000001</v>
      </c>
      <c r="G171" s="341"/>
      <c r="H171" s="20">
        <v>1310</v>
      </c>
      <c r="I171" s="342" t="s">
        <v>52</v>
      </c>
      <c r="J171" s="342"/>
      <c r="K171" s="21" t="s">
        <v>53</v>
      </c>
      <c r="L171" s="275">
        <v>59501489.980000027</v>
      </c>
      <c r="M171" s="22"/>
      <c r="N171" s="23"/>
      <c r="O171" s="24"/>
    </row>
    <row r="172" spans="1:15" ht="71.099999999999994" customHeight="1" outlineLevel="1" x14ac:dyDescent="0.25">
      <c r="A172" s="18" t="s">
        <v>388</v>
      </c>
      <c r="B172" s="19" t="s">
        <v>389</v>
      </c>
      <c r="C172" s="19" t="s">
        <v>256</v>
      </c>
      <c r="D172" s="19" t="s">
        <v>309</v>
      </c>
      <c r="E172" s="20">
        <v>8310</v>
      </c>
      <c r="F172" s="341">
        <v>155715.24</v>
      </c>
      <c r="G172" s="341"/>
      <c r="H172" s="20">
        <v>1310</v>
      </c>
      <c r="I172" s="342" t="s">
        <v>52</v>
      </c>
      <c r="J172" s="342"/>
      <c r="K172" s="21" t="s">
        <v>53</v>
      </c>
      <c r="L172" s="275">
        <v>59657205.220000029</v>
      </c>
      <c r="M172" s="22"/>
      <c r="N172" s="23"/>
      <c r="O172" s="24"/>
    </row>
    <row r="173" spans="1:15" ht="71.099999999999994" customHeight="1" outlineLevel="1" x14ac:dyDescent="0.25">
      <c r="A173" s="18" t="s">
        <v>388</v>
      </c>
      <c r="B173" s="19" t="s">
        <v>389</v>
      </c>
      <c r="C173" s="19" t="s">
        <v>256</v>
      </c>
      <c r="D173" s="19" t="s">
        <v>309</v>
      </c>
      <c r="E173" s="20">
        <v>8310</v>
      </c>
      <c r="F173" s="341">
        <v>155715.23000000001</v>
      </c>
      <c r="G173" s="341"/>
      <c r="H173" s="20">
        <v>1310</v>
      </c>
      <c r="I173" s="342" t="s">
        <v>52</v>
      </c>
      <c r="J173" s="342"/>
      <c r="K173" s="21" t="s">
        <v>53</v>
      </c>
      <c r="L173" s="275">
        <v>59812920.450000025</v>
      </c>
      <c r="M173" s="22"/>
      <c r="N173" s="23"/>
      <c r="O173" s="24"/>
    </row>
    <row r="174" spans="1:15" ht="83.1" customHeight="1" outlineLevel="1" x14ac:dyDescent="0.25">
      <c r="A174" s="18" t="s">
        <v>388</v>
      </c>
      <c r="B174" s="19" t="s">
        <v>389</v>
      </c>
      <c r="C174" s="19" t="s">
        <v>256</v>
      </c>
      <c r="D174" s="19" t="s">
        <v>308</v>
      </c>
      <c r="E174" s="20">
        <v>8310</v>
      </c>
      <c r="F174" s="341">
        <v>229245</v>
      </c>
      <c r="G174" s="341"/>
      <c r="H174" s="20">
        <v>1310</v>
      </c>
      <c r="I174" s="342" t="s">
        <v>52</v>
      </c>
      <c r="J174" s="342"/>
      <c r="K174" s="21" t="s">
        <v>53</v>
      </c>
      <c r="L174" s="275">
        <v>60042165.450000025</v>
      </c>
      <c r="M174" s="22"/>
      <c r="N174" s="23"/>
      <c r="O174" s="24"/>
    </row>
    <row r="175" spans="1:15" ht="83.1" customHeight="1" outlineLevel="1" x14ac:dyDescent="0.25">
      <c r="A175" s="18" t="s">
        <v>388</v>
      </c>
      <c r="B175" s="19" t="s">
        <v>389</v>
      </c>
      <c r="C175" s="19" t="s">
        <v>256</v>
      </c>
      <c r="D175" s="19" t="s">
        <v>308</v>
      </c>
      <c r="E175" s="20">
        <v>8310</v>
      </c>
      <c r="F175" s="341">
        <v>152830</v>
      </c>
      <c r="G175" s="341"/>
      <c r="H175" s="20">
        <v>1310</v>
      </c>
      <c r="I175" s="342" t="s">
        <v>52</v>
      </c>
      <c r="J175" s="342"/>
      <c r="K175" s="21" t="s">
        <v>53</v>
      </c>
      <c r="L175" s="275">
        <v>60194995.450000025</v>
      </c>
      <c r="M175" s="22"/>
      <c r="N175" s="23"/>
      <c r="O175" s="24"/>
    </row>
    <row r="176" spans="1:15" ht="71.099999999999994" customHeight="1" outlineLevel="1" x14ac:dyDescent="0.25">
      <c r="A176" s="18" t="s">
        <v>388</v>
      </c>
      <c r="B176" s="19" t="s">
        <v>389</v>
      </c>
      <c r="C176" s="19" t="s">
        <v>256</v>
      </c>
      <c r="D176" s="19" t="s">
        <v>258</v>
      </c>
      <c r="E176" s="20">
        <v>8310</v>
      </c>
      <c r="F176" s="341">
        <v>278384.77</v>
      </c>
      <c r="G176" s="341"/>
      <c r="H176" s="20">
        <v>1310</v>
      </c>
      <c r="I176" s="342" t="s">
        <v>52</v>
      </c>
      <c r="J176" s="342"/>
      <c r="K176" s="21" t="s">
        <v>53</v>
      </c>
      <c r="L176" s="275">
        <v>60473380.220000029</v>
      </c>
      <c r="M176" s="22"/>
      <c r="N176" s="23"/>
      <c r="O176" s="24"/>
    </row>
    <row r="177" spans="1:15" ht="71.099999999999994" customHeight="1" outlineLevel="1" x14ac:dyDescent="0.25">
      <c r="A177" s="18" t="s">
        <v>388</v>
      </c>
      <c r="B177" s="19" t="s">
        <v>389</v>
      </c>
      <c r="C177" s="19" t="s">
        <v>256</v>
      </c>
      <c r="D177" s="19" t="s">
        <v>258</v>
      </c>
      <c r="E177" s="20">
        <v>8310</v>
      </c>
      <c r="F177" s="341">
        <v>278384.77</v>
      </c>
      <c r="G177" s="341"/>
      <c r="H177" s="20">
        <v>1310</v>
      </c>
      <c r="I177" s="342" t="s">
        <v>52</v>
      </c>
      <c r="J177" s="342"/>
      <c r="K177" s="21" t="s">
        <v>53</v>
      </c>
      <c r="L177" s="275">
        <v>60751764.990000032</v>
      </c>
      <c r="M177" s="22"/>
      <c r="N177" s="23"/>
      <c r="O177" s="24"/>
    </row>
    <row r="178" spans="1:15" ht="71.099999999999994" customHeight="1" outlineLevel="1" x14ac:dyDescent="0.25">
      <c r="A178" s="18" t="s">
        <v>388</v>
      </c>
      <c r="B178" s="19" t="s">
        <v>389</v>
      </c>
      <c r="C178" s="19" t="s">
        <v>256</v>
      </c>
      <c r="D178" s="19" t="s">
        <v>258</v>
      </c>
      <c r="E178" s="20">
        <v>8310</v>
      </c>
      <c r="F178" s="341">
        <v>185589.85</v>
      </c>
      <c r="G178" s="341"/>
      <c r="H178" s="20">
        <v>1310</v>
      </c>
      <c r="I178" s="342" t="s">
        <v>52</v>
      </c>
      <c r="J178" s="342"/>
      <c r="K178" s="21" t="s">
        <v>53</v>
      </c>
      <c r="L178" s="275">
        <v>60937354.840000033</v>
      </c>
      <c r="M178" s="22"/>
      <c r="N178" s="23"/>
      <c r="O178" s="24"/>
    </row>
    <row r="179" spans="1:15" ht="71.099999999999994" customHeight="1" outlineLevel="1" x14ac:dyDescent="0.25">
      <c r="A179" s="18" t="s">
        <v>388</v>
      </c>
      <c r="B179" s="19" t="s">
        <v>389</v>
      </c>
      <c r="C179" s="19" t="s">
        <v>256</v>
      </c>
      <c r="D179" s="19" t="s">
        <v>258</v>
      </c>
      <c r="E179" s="20">
        <v>8310</v>
      </c>
      <c r="F179" s="341">
        <v>185589.85</v>
      </c>
      <c r="G179" s="341"/>
      <c r="H179" s="20">
        <v>1310</v>
      </c>
      <c r="I179" s="342" t="s">
        <v>52</v>
      </c>
      <c r="J179" s="342"/>
      <c r="K179" s="21" t="s">
        <v>53</v>
      </c>
      <c r="L179" s="275">
        <v>61122944.690000035</v>
      </c>
      <c r="M179" s="22"/>
      <c r="N179" s="23"/>
      <c r="O179" s="24"/>
    </row>
    <row r="180" spans="1:15" ht="59.1" customHeight="1" outlineLevel="1" x14ac:dyDescent="0.25">
      <c r="A180" s="18" t="s">
        <v>388</v>
      </c>
      <c r="B180" s="19" t="s">
        <v>389</v>
      </c>
      <c r="C180" s="19" t="s">
        <v>261</v>
      </c>
      <c r="D180" s="19" t="s">
        <v>324</v>
      </c>
      <c r="E180" s="20">
        <v>8310</v>
      </c>
      <c r="F180" s="341">
        <v>2148952.86</v>
      </c>
      <c r="G180" s="341"/>
      <c r="H180" s="20">
        <v>1310</v>
      </c>
      <c r="I180" s="342" t="s">
        <v>52</v>
      </c>
      <c r="J180" s="342"/>
      <c r="K180" s="21" t="s">
        <v>53</v>
      </c>
      <c r="L180" s="275">
        <v>63271897.550000034</v>
      </c>
      <c r="M180" s="22"/>
      <c r="N180" s="23"/>
      <c r="O180" s="24"/>
    </row>
    <row r="181" spans="1:15" ht="59.1" customHeight="1" outlineLevel="1" x14ac:dyDescent="0.25">
      <c r="A181" s="18" t="s">
        <v>388</v>
      </c>
      <c r="B181" s="19" t="s">
        <v>389</v>
      </c>
      <c r="C181" s="19" t="s">
        <v>261</v>
      </c>
      <c r="D181" s="19" t="s">
        <v>324</v>
      </c>
      <c r="E181" s="20">
        <v>8310</v>
      </c>
      <c r="F181" s="341">
        <v>1157128.46</v>
      </c>
      <c r="G181" s="341"/>
      <c r="H181" s="20">
        <v>1310</v>
      </c>
      <c r="I181" s="342" t="s">
        <v>52</v>
      </c>
      <c r="J181" s="342"/>
      <c r="K181" s="21" t="s">
        <v>53</v>
      </c>
      <c r="L181" s="275">
        <v>64429026.010000035</v>
      </c>
      <c r="M181" s="22"/>
      <c r="N181" s="23"/>
      <c r="O181" s="24"/>
    </row>
    <row r="182" spans="1:15" ht="107.1" customHeight="1" outlineLevel="1" x14ac:dyDescent="0.25">
      <c r="A182" s="18" t="s">
        <v>388</v>
      </c>
      <c r="B182" s="19" t="s">
        <v>389</v>
      </c>
      <c r="C182" s="19" t="s">
        <v>259</v>
      </c>
      <c r="D182" s="19" t="s">
        <v>262</v>
      </c>
      <c r="E182" s="20">
        <v>8310</v>
      </c>
      <c r="F182" s="341">
        <v>4500974.83</v>
      </c>
      <c r="G182" s="341"/>
      <c r="H182" s="20">
        <v>1310</v>
      </c>
      <c r="I182" s="342" t="s">
        <v>52</v>
      </c>
      <c r="J182" s="342"/>
      <c r="K182" s="21" t="s">
        <v>53</v>
      </c>
      <c r="L182" s="275">
        <v>68930000.840000033</v>
      </c>
      <c r="M182" s="22"/>
      <c r="N182" s="23"/>
      <c r="O182" s="24"/>
    </row>
    <row r="183" spans="1:15" ht="83.1" customHeight="1" outlineLevel="1" x14ac:dyDescent="0.25">
      <c r="A183" s="18" t="s">
        <v>388</v>
      </c>
      <c r="B183" s="19" t="s">
        <v>389</v>
      </c>
      <c r="C183" s="19" t="s">
        <v>254</v>
      </c>
      <c r="D183" s="19" t="s">
        <v>255</v>
      </c>
      <c r="E183" s="20">
        <v>8310</v>
      </c>
      <c r="F183" s="341">
        <v>389566.8</v>
      </c>
      <c r="G183" s="341"/>
      <c r="H183" s="20">
        <v>1310</v>
      </c>
      <c r="I183" s="342" t="s">
        <v>52</v>
      </c>
      <c r="J183" s="342"/>
      <c r="K183" s="21" t="s">
        <v>53</v>
      </c>
      <c r="L183" s="275">
        <v>69319567.64000003</v>
      </c>
      <c r="M183" s="22"/>
      <c r="N183" s="23"/>
      <c r="O183" s="24"/>
    </row>
    <row r="184" spans="1:15" ht="83.1" customHeight="1" outlineLevel="1" x14ac:dyDescent="0.25">
      <c r="A184" s="18" t="s">
        <v>388</v>
      </c>
      <c r="B184" s="19" t="s">
        <v>389</v>
      </c>
      <c r="C184" s="19" t="s">
        <v>254</v>
      </c>
      <c r="D184" s="19" t="s">
        <v>255</v>
      </c>
      <c r="E184" s="20">
        <v>8310</v>
      </c>
      <c r="F184" s="341">
        <v>908989.2</v>
      </c>
      <c r="G184" s="341"/>
      <c r="H184" s="20">
        <v>1310</v>
      </c>
      <c r="I184" s="342" t="s">
        <v>52</v>
      </c>
      <c r="J184" s="342"/>
      <c r="K184" s="21" t="s">
        <v>53</v>
      </c>
      <c r="L184" s="275">
        <v>70228556.840000033</v>
      </c>
      <c r="M184" s="22"/>
      <c r="N184" s="23"/>
      <c r="O184" s="24"/>
    </row>
    <row r="185" spans="1:15" ht="83.1" customHeight="1" outlineLevel="1" x14ac:dyDescent="0.25">
      <c r="A185" s="18" t="s">
        <v>388</v>
      </c>
      <c r="B185" s="19" t="s">
        <v>389</v>
      </c>
      <c r="C185" s="19" t="s">
        <v>254</v>
      </c>
      <c r="D185" s="19" t="s">
        <v>255</v>
      </c>
      <c r="E185" s="20">
        <v>8310</v>
      </c>
      <c r="F185" s="341">
        <v>415537.91999999998</v>
      </c>
      <c r="G185" s="341"/>
      <c r="H185" s="20">
        <v>1310</v>
      </c>
      <c r="I185" s="342" t="s">
        <v>52</v>
      </c>
      <c r="J185" s="342"/>
      <c r="K185" s="21" t="s">
        <v>53</v>
      </c>
      <c r="L185" s="275">
        <v>70644094.760000035</v>
      </c>
      <c r="M185" s="22"/>
      <c r="N185" s="23"/>
      <c r="O185" s="24"/>
    </row>
    <row r="186" spans="1:15" ht="83.1" customHeight="1" outlineLevel="1" x14ac:dyDescent="0.25">
      <c r="A186" s="18" t="s">
        <v>388</v>
      </c>
      <c r="B186" s="19" t="s">
        <v>389</v>
      </c>
      <c r="C186" s="19" t="s">
        <v>254</v>
      </c>
      <c r="D186" s="19" t="s">
        <v>255</v>
      </c>
      <c r="E186" s="20">
        <v>8310</v>
      </c>
      <c r="F186" s="341">
        <v>389566.8</v>
      </c>
      <c r="G186" s="341"/>
      <c r="H186" s="20">
        <v>1310</v>
      </c>
      <c r="I186" s="342" t="s">
        <v>52</v>
      </c>
      <c r="J186" s="342"/>
      <c r="K186" s="21" t="s">
        <v>53</v>
      </c>
      <c r="L186" s="275">
        <v>71033661.560000032</v>
      </c>
      <c r="M186" s="22"/>
      <c r="N186" s="23"/>
      <c r="O186" s="24"/>
    </row>
    <row r="187" spans="1:15" ht="83.1" customHeight="1" outlineLevel="1" x14ac:dyDescent="0.25">
      <c r="A187" s="18" t="s">
        <v>393</v>
      </c>
      <c r="B187" s="19" t="s">
        <v>394</v>
      </c>
      <c r="C187" s="19" t="s">
        <v>256</v>
      </c>
      <c r="D187" s="19" t="s">
        <v>310</v>
      </c>
      <c r="E187" s="20">
        <v>8310</v>
      </c>
      <c r="F187" s="341">
        <v>227250</v>
      </c>
      <c r="G187" s="341"/>
      <c r="H187" s="20">
        <v>1310</v>
      </c>
      <c r="I187" s="342" t="s">
        <v>52</v>
      </c>
      <c r="J187" s="342"/>
      <c r="K187" s="21" t="s">
        <v>53</v>
      </c>
      <c r="L187" s="275">
        <v>71260911.560000032</v>
      </c>
      <c r="M187" s="22"/>
      <c r="N187" s="23"/>
      <c r="O187" s="24"/>
    </row>
    <row r="188" spans="1:15" ht="83.1" customHeight="1" outlineLevel="1" x14ac:dyDescent="0.25">
      <c r="A188" s="18" t="s">
        <v>393</v>
      </c>
      <c r="B188" s="19" t="s">
        <v>394</v>
      </c>
      <c r="C188" s="19" t="s">
        <v>256</v>
      </c>
      <c r="D188" s="19" t="s">
        <v>310</v>
      </c>
      <c r="E188" s="20">
        <v>8310</v>
      </c>
      <c r="F188" s="341">
        <v>151500</v>
      </c>
      <c r="G188" s="341"/>
      <c r="H188" s="20">
        <v>1310</v>
      </c>
      <c r="I188" s="342" t="s">
        <v>52</v>
      </c>
      <c r="J188" s="342"/>
      <c r="K188" s="21" t="s">
        <v>53</v>
      </c>
      <c r="L188" s="275">
        <v>71412411.560000032</v>
      </c>
      <c r="M188" s="22"/>
      <c r="N188" s="23"/>
      <c r="O188" s="24"/>
    </row>
    <row r="189" spans="1:15" ht="83.1" customHeight="1" outlineLevel="1" x14ac:dyDescent="0.25">
      <c r="A189" s="18" t="s">
        <v>393</v>
      </c>
      <c r="B189" s="19" t="s">
        <v>394</v>
      </c>
      <c r="C189" s="19" t="s">
        <v>256</v>
      </c>
      <c r="D189" s="19" t="s">
        <v>310</v>
      </c>
      <c r="E189" s="20">
        <v>8310</v>
      </c>
      <c r="F189" s="341">
        <v>227250</v>
      </c>
      <c r="G189" s="341"/>
      <c r="H189" s="20">
        <v>1310</v>
      </c>
      <c r="I189" s="342" t="s">
        <v>52</v>
      </c>
      <c r="J189" s="342"/>
      <c r="K189" s="21" t="s">
        <v>53</v>
      </c>
      <c r="L189" s="275">
        <v>71639661.560000032</v>
      </c>
      <c r="M189" s="22"/>
      <c r="N189" s="23"/>
      <c r="O189" s="24"/>
    </row>
    <row r="190" spans="1:15" ht="83.1" customHeight="1" outlineLevel="1" x14ac:dyDescent="0.25">
      <c r="A190" s="18" t="s">
        <v>393</v>
      </c>
      <c r="B190" s="19" t="s">
        <v>394</v>
      </c>
      <c r="C190" s="19" t="s">
        <v>256</v>
      </c>
      <c r="D190" s="19" t="s">
        <v>310</v>
      </c>
      <c r="E190" s="20">
        <v>8310</v>
      </c>
      <c r="F190" s="341">
        <v>151500</v>
      </c>
      <c r="G190" s="341"/>
      <c r="H190" s="20">
        <v>1310</v>
      </c>
      <c r="I190" s="342" t="s">
        <v>52</v>
      </c>
      <c r="J190" s="342"/>
      <c r="K190" s="21" t="s">
        <v>53</v>
      </c>
      <c r="L190" s="275">
        <v>71791161.560000032</v>
      </c>
      <c r="M190" s="22"/>
      <c r="N190" s="23"/>
      <c r="O190" s="24"/>
    </row>
    <row r="191" spans="1:15" ht="59.1" customHeight="1" outlineLevel="1" x14ac:dyDescent="0.25">
      <c r="A191" s="18" t="s">
        <v>393</v>
      </c>
      <c r="B191" s="19" t="s">
        <v>394</v>
      </c>
      <c r="C191" s="19" t="s">
        <v>261</v>
      </c>
      <c r="D191" s="19" t="s">
        <v>324</v>
      </c>
      <c r="E191" s="20">
        <v>8310</v>
      </c>
      <c r="F191" s="341">
        <v>1777349.31</v>
      </c>
      <c r="G191" s="341"/>
      <c r="H191" s="20">
        <v>1310</v>
      </c>
      <c r="I191" s="342" t="s">
        <v>52</v>
      </c>
      <c r="J191" s="342"/>
      <c r="K191" s="21" t="s">
        <v>53</v>
      </c>
      <c r="L191" s="275">
        <v>73568510.870000035</v>
      </c>
      <c r="M191" s="22"/>
      <c r="N191" s="23"/>
      <c r="O191" s="24"/>
    </row>
    <row r="192" spans="1:15" ht="59.1" customHeight="1" outlineLevel="1" x14ac:dyDescent="0.25">
      <c r="A192" s="18" t="s">
        <v>395</v>
      </c>
      <c r="B192" s="19" t="s">
        <v>396</v>
      </c>
      <c r="C192" s="19" t="s">
        <v>257</v>
      </c>
      <c r="D192" s="19" t="s">
        <v>305</v>
      </c>
      <c r="E192" s="20">
        <v>8310</v>
      </c>
      <c r="F192" s="341">
        <v>229000</v>
      </c>
      <c r="G192" s="341"/>
      <c r="H192" s="20">
        <v>1310</v>
      </c>
      <c r="I192" s="342" t="s">
        <v>52</v>
      </c>
      <c r="J192" s="342"/>
      <c r="K192" s="21" t="s">
        <v>53</v>
      </c>
      <c r="L192" s="275">
        <v>73797510.870000035</v>
      </c>
      <c r="M192" s="22"/>
      <c r="N192" s="23"/>
      <c r="O192" s="24"/>
    </row>
    <row r="193" spans="1:15" ht="59.1" customHeight="1" outlineLevel="1" x14ac:dyDescent="0.25">
      <c r="A193" s="18" t="s">
        <v>395</v>
      </c>
      <c r="B193" s="19" t="s">
        <v>396</v>
      </c>
      <c r="C193" s="19" t="s">
        <v>257</v>
      </c>
      <c r="D193" s="19" t="s">
        <v>305</v>
      </c>
      <c r="E193" s="20">
        <v>8310</v>
      </c>
      <c r="F193" s="341">
        <v>229000</v>
      </c>
      <c r="G193" s="341"/>
      <c r="H193" s="20">
        <v>1310</v>
      </c>
      <c r="I193" s="342" t="s">
        <v>52</v>
      </c>
      <c r="J193" s="342"/>
      <c r="K193" s="21" t="s">
        <v>53</v>
      </c>
      <c r="L193" s="275">
        <v>74026510.870000035</v>
      </c>
      <c r="M193" s="22"/>
      <c r="N193" s="23"/>
      <c r="O193" s="24"/>
    </row>
    <row r="194" spans="1:15" ht="59.1" customHeight="1" outlineLevel="1" x14ac:dyDescent="0.25">
      <c r="A194" s="18" t="s">
        <v>395</v>
      </c>
      <c r="B194" s="19" t="s">
        <v>396</v>
      </c>
      <c r="C194" s="19" t="s">
        <v>257</v>
      </c>
      <c r="D194" s="19" t="s">
        <v>305</v>
      </c>
      <c r="E194" s="20">
        <v>8310</v>
      </c>
      <c r="F194" s="341">
        <v>229000</v>
      </c>
      <c r="G194" s="341"/>
      <c r="H194" s="20">
        <v>1310</v>
      </c>
      <c r="I194" s="342" t="s">
        <v>52</v>
      </c>
      <c r="J194" s="342"/>
      <c r="K194" s="21" t="s">
        <v>53</v>
      </c>
      <c r="L194" s="275">
        <v>74255510.870000035</v>
      </c>
      <c r="M194" s="22"/>
      <c r="N194" s="23"/>
      <c r="O194" s="24"/>
    </row>
    <row r="195" spans="1:15" ht="59.1" customHeight="1" outlineLevel="1" x14ac:dyDescent="0.25">
      <c r="A195" s="18" t="s">
        <v>395</v>
      </c>
      <c r="B195" s="19" t="s">
        <v>396</v>
      </c>
      <c r="C195" s="19" t="s">
        <v>257</v>
      </c>
      <c r="D195" s="19" t="s">
        <v>306</v>
      </c>
      <c r="E195" s="20">
        <v>8310</v>
      </c>
      <c r="F195" s="341">
        <v>327000</v>
      </c>
      <c r="G195" s="341"/>
      <c r="H195" s="20">
        <v>1310</v>
      </c>
      <c r="I195" s="342" t="s">
        <v>52</v>
      </c>
      <c r="J195" s="342"/>
      <c r="K195" s="21" t="s">
        <v>53</v>
      </c>
      <c r="L195" s="275">
        <v>74582510.870000035</v>
      </c>
      <c r="M195" s="22"/>
      <c r="N195" s="23"/>
      <c r="O195" s="24"/>
    </row>
    <row r="196" spans="1:15" ht="59.1" customHeight="1" outlineLevel="1" x14ac:dyDescent="0.25">
      <c r="A196" s="18" t="s">
        <v>395</v>
      </c>
      <c r="B196" s="19" t="s">
        <v>396</v>
      </c>
      <c r="C196" s="19" t="s">
        <v>257</v>
      </c>
      <c r="D196" s="19" t="s">
        <v>306</v>
      </c>
      <c r="E196" s="20">
        <v>8310</v>
      </c>
      <c r="F196" s="341">
        <v>218000</v>
      </c>
      <c r="G196" s="341"/>
      <c r="H196" s="20">
        <v>1310</v>
      </c>
      <c r="I196" s="342" t="s">
        <v>52</v>
      </c>
      <c r="J196" s="342"/>
      <c r="K196" s="21" t="s">
        <v>53</v>
      </c>
      <c r="L196" s="275">
        <v>74800510.870000035</v>
      </c>
      <c r="M196" s="22"/>
      <c r="N196" s="23"/>
      <c r="O196" s="24"/>
    </row>
    <row r="197" spans="1:15" ht="59.1" customHeight="1" outlineLevel="1" x14ac:dyDescent="0.25">
      <c r="A197" s="18" t="s">
        <v>395</v>
      </c>
      <c r="B197" s="19" t="s">
        <v>396</v>
      </c>
      <c r="C197" s="19" t="s">
        <v>257</v>
      </c>
      <c r="D197" s="19" t="s">
        <v>306</v>
      </c>
      <c r="E197" s="20">
        <v>8310</v>
      </c>
      <c r="F197" s="341">
        <v>163500</v>
      </c>
      <c r="G197" s="341"/>
      <c r="H197" s="20">
        <v>1310</v>
      </c>
      <c r="I197" s="342" t="s">
        <v>52</v>
      </c>
      <c r="J197" s="342"/>
      <c r="K197" s="21" t="s">
        <v>53</v>
      </c>
      <c r="L197" s="275">
        <v>74964010.870000035</v>
      </c>
      <c r="M197" s="22"/>
      <c r="N197" s="23"/>
      <c r="O197" s="24"/>
    </row>
    <row r="198" spans="1:15" ht="59.1" customHeight="1" outlineLevel="1" x14ac:dyDescent="0.25">
      <c r="A198" s="18" t="s">
        <v>395</v>
      </c>
      <c r="B198" s="19" t="s">
        <v>396</v>
      </c>
      <c r="C198" s="19" t="s">
        <v>257</v>
      </c>
      <c r="D198" s="19" t="s">
        <v>306</v>
      </c>
      <c r="E198" s="20">
        <v>8310</v>
      </c>
      <c r="F198" s="341">
        <v>136250</v>
      </c>
      <c r="G198" s="341"/>
      <c r="H198" s="20">
        <v>1310</v>
      </c>
      <c r="I198" s="342" t="s">
        <v>52</v>
      </c>
      <c r="J198" s="342"/>
      <c r="K198" s="21" t="s">
        <v>53</v>
      </c>
      <c r="L198" s="275">
        <v>75100260.870000035</v>
      </c>
      <c r="M198" s="22"/>
      <c r="N198" s="23"/>
      <c r="O198" s="24"/>
    </row>
    <row r="199" spans="1:15" ht="59.1" customHeight="1" outlineLevel="1" x14ac:dyDescent="0.25">
      <c r="A199" s="18" t="s">
        <v>395</v>
      </c>
      <c r="B199" s="19" t="s">
        <v>396</v>
      </c>
      <c r="C199" s="19" t="s">
        <v>257</v>
      </c>
      <c r="D199" s="19" t="s">
        <v>306</v>
      </c>
      <c r="E199" s="20">
        <v>8310</v>
      </c>
      <c r="F199" s="341">
        <v>190750</v>
      </c>
      <c r="G199" s="341"/>
      <c r="H199" s="20">
        <v>1310</v>
      </c>
      <c r="I199" s="342" t="s">
        <v>52</v>
      </c>
      <c r="J199" s="342"/>
      <c r="K199" s="21" t="s">
        <v>53</v>
      </c>
      <c r="L199" s="275">
        <v>75291010.870000035</v>
      </c>
      <c r="M199" s="22"/>
      <c r="N199" s="23"/>
      <c r="O199" s="24"/>
    </row>
    <row r="200" spans="1:15" ht="59.1" customHeight="1" outlineLevel="1" x14ac:dyDescent="0.25">
      <c r="A200" s="18" t="s">
        <v>395</v>
      </c>
      <c r="B200" s="19" t="s">
        <v>396</v>
      </c>
      <c r="C200" s="19" t="s">
        <v>257</v>
      </c>
      <c r="D200" s="19" t="s">
        <v>306</v>
      </c>
      <c r="E200" s="20">
        <v>8310</v>
      </c>
      <c r="F200" s="341">
        <v>163500</v>
      </c>
      <c r="G200" s="341"/>
      <c r="H200" s="20">
        <v>1310</v>
      </c>
      <c r="I200" s="342" t="s">
        <v>52</v>
      </c>
      <c r="J200" s="342"/>
      <c r="K200" s="21" t="s">
        <v>53</v>
      </c>
      <c r="L200" s="275">
        <v>75454510.870000035</v>
      </c>
      <c r="M200" s="22"/>
      <c r="N200" s="23"/>
      <c r="O200" s="24"/>
    </row>
    <row r="201" spans="1:15" ht="71.099999999999994" customHeight="1" outlineLevel="1" x14ac:dyDescent="0.25">
      <c r="A201" s="18" t="s">
        <v>395</v>
      </c>
      <c r="B201" s="19" t="s">
        <v>396</v>
      </c>
      <c r="C201" s="19" t="s">
        <v>257</v>
      </c>
      <c r="D201" s="19" t="s">
        <v>385</v>
      </c>
      <c r="E201" s="20">
        <v>8310</v>
      </c>
      <c r="F201" s="341">
        <v>123405</v>
      </c>
      <c r="G201" s="341"/>
      <c r="H201" s="20">
        <v>1310</v>
      </c>
      <c r="I201" s="342" t="s">
        <v>52</v>
      </c>
      <c r="J201" s="342"/>
      <c r="K201" s="21" t="s">
        <v>53</v>
      </c>
      <c r="L201" s="275">
        <v>75577915.870000035</v>
      </c>
      <c r="M201" s="22"/>
      <c r="N201" s="23"/>
      <c r="O201" s="24"/>
    </row>
    <row r="202" spans="1:15" ht="71.099999999999994" customHeight="1" outlineLevel="1" x14ac:dyDescent="0.25">
      <c r="A202" s="18" t="s">
        <v>395</v>
      </c>
      <c r="B202" s="19" t="s">
        <v>396</v>
      </c>
      <c r="C202" s="19" t="s">
        <v>257</v>
      </c>
      <c r="D202" s="19" t="s">
        <v>385</v>
      </c>
      <c r="E202" s="20">
        <v>8310</v>
      </c>
      <c r="F202" s="341">
        <v>86600</v>
      </c>
      <c r="G202" s="341"/>
      <c r="H202" s="20">
        <v>1310</v>
      </c>
      <c r="I202" s="342" t="s">
        <v>52</v>
      </c>
      <c r="J202" s="342"/>
      <c r="K202" s="21" t="s">
        <v>53</v>
      </c>
      <c r="L202" s="275">
        <v>75664515.870000035</v>
      </c>
      <c r="M202" s="22"/>
      <c r="N202" s="23"/>
      <c r="O202" s="24"/>
    </row>
    <row r="203" spans="1:15" ht="71.099999999999994" customHeight="1" outlineLevel="1" x14ac:dyDescent="0.25">
      <c r="A203" s="18" t="s">
        <v>395</v>
      </c>
      <c r="B203" s="19" t="s">
        <v>396</v>
      </c>
      <c r="C203" s="19" t="s">
        <v>257</v>
      </c>
      <c r="D203" s="19" t="s">
        <v>385</v>
      </c>
      <c r="E203" s="20">
        <v>8310</v>
      </c>
      <c r="F203" s="341">
        <v>105219</v>
      </c>
      <c r="G203" s="341"/>
      <c r="H203" s="20">
        <v>1310</v>
      </c>
      <c r="I203" s="342" t="s">
        <v>52</v>
      </c>
      <c r="J203" s="342"/>
      <c r="K203" s="21" t="s">
        <v>53</v>
      </c>
      <c r="L203" s="275">
        <v>75769734.870000035</v>
      </c>
      <c r="M203" s="22"/>
      <c r="N203" s="23"/>
      <c r="O203" s="24"/>
    </row>
    <row r="204" spans="1:15" ht="59.1" customHeight="1" outlineLevel="1" x14ac:dyDescent="0.25">
      <c r="A204" s="18" t="s">
        <v>395</v>
      </c>
      <c r="B204" s="19" t="s">
        <v>396</v>
      </c>
      <c r="C204" s="19" t="s">
        <v>257</v>
      </c>
      <c r="D204" s="19" t="s">
        <v>373</v>
      </c>
      <c r="E204" s="20">
        <v>8310</v>
      </c>
      <c r="F204" s="341">
        <v>149100</v>
      </c>
      <c r="G204" s="341"/>
      <c r="H204" s="20">
        <v>1310</v>
      </c>
      <c r="I204" s="342" t="s">
        <v>52</v>
      </c>
      <c r="J204" s="342"/>
      <c r="K204" s="21" t="s">
        <v>53</v>
      </c>
      <c r="L204" s="275">
        <v>75918834.870000035</v>
      </c>
      <c r="M204" s="22"/>
      <c r="N204" s="23"/>
      <c r="O204" s="24"/>
    </row>
    <row r="205" spans="1:15" ht="59.1" customHeight="1" outlineLevel="1" x14ac:dyDescent="0.25">
      <c r="A205" s="18" t="s">
        <v>395</v>
      </c>
      <c r="B205" s="19" t="s">
        <v>396</v>
      </c>
      <c r="C205" s="19" t="s">
        <v>257</v>
      </c>
      <c r="D205" s="19" t="s">
        <v>373</v>
      </c>
      <c r="E205" s="20">
        <v>8310</v>
      </c>
      <c r="F205" s="341">
        <v>150094</v>
      </c>
      <c r="G205" s="341"/>
      <c r="H205" s="20">
        <v>1310</v>
      </c>
      <c r="I205" s="342" t="s">
        <v>52</v>
      </c>
      <c r="J205" s="342"/>
      <c r="K205" s="21" t="s">
        <v>53</v>
      </c>
      <c r="L205" s="275">
        <v>76068928.870000035</v>
      </c>
      <c r="M205" s="22"/>
      <c r="N205" s="23"/>
      <c r="O205" s="24"/>
    </row>
    <row r="206" spans="1:15" ht="59.1" customHeight="1" outlineLevel="1" x14ac:dyDescent="0.25">
      <c r="A206" s="18" t="s">
        <v>395</v>
      </c>
      <c r="B206" s="19" t="s">
        <v>396</v>
      </c>
      <c r="C206" s="19" t="s">
        <v>257</v>
      </c>
      <c r="D206" s="19" t="s">
        <v>316</v>
      </c>
      <c r="E206" s="20">
        <v>8310</v>
      </c>
      <c r="F206" s="341">
        <v>1312010</v>
      </c>
      <c r="G206" s="341"/>
      <c r="H206" s="20">
        <v>1310</v>
      </c>
      <c r="I206" s="342" t="s">
        <v>52</v>
      </c>
      <c r="J206" s="342"/>
      <c r="K206" s="21" t="s">
        <v>53</v>
      </c>
      <c r="L206" s="275">
        <v>77380938.870000035</v>
      </c>
      <c r="M206" s="22"/>
      <c r="N206" s="23"/>
      <c r="O206" s="24"/>
    </row>
    <row r="207" spans="1:15" ht="59.1" customHeight="1" outlineLevel="1" x14ac:dyDescent="0.25">
      <c r="A207" s="18" t="s">
        <v>395</v>
      </c>
      <c r="B207" s="19" t="s">
        <v>396</v>
      </c>
      <c r="C207" s="19" t="s">
        <v>257</v>
      </c>
      <c r="D207" s="19" t="s">
        <v>317</v>
      </c>
      <c r="E207" s="20">
        <v>8310</v>
      </c>
      <c r="F207" s="341">
        <v>1743910</v>
      </c>
      <c r="G207" s="341"/>
      <c r="H207" s="20">
        <v>1310</v>
      </c>
      <c r="I207" s="342" t="s">
        <v>52</v>
      </c>
      <c r="J207" s="342"/>
      <c r="K207" s="21" t="s">
        <v>53</v>
      </c>
      <c r="L207" s="275">
        <v>79124848.870000035</v>
      </c>
      <c r="M207" s="22"/>
      <c r="N207" s="23"/>
      <c r="O207" s="24"/>
    </row>
    <row r="208" spans="1:15" ht="59.1" customHeight="1" outlineLevel="1" x14ac:dyDescent="0.25">
      <c r="A208" s="18" t="s">
        <v>395</v>
      </c>
      <c r="B208" s="19" t="s">
        <v>396</v>
      </c>
      <c r="C208" s="19" t="s">
        <v>257</v>
      </c>
      <c r="D208" s="19" t="s">
        <v>304</v>
      </c>
      <c r="E208" s="20">
        <v>8310</v>
      </c>
      <c r="F208" s="341">
        <v>1363338.18</v>
      </c>
      <c r="G208" s="341"/>
      <c r="H208" s="20">
        <v>1310</v>
      </c>
      <c r="I208" s="342" t="s">
        <v>52</v>
      </c>
      <c r="J208" s="342"/>
      <c r="K208" s="21" t="s">
        <v>53</v>
      </c>
      <c r="L208" s="275">
        <v>80488187.050000042</v>
      </c>
      <c r="M208" s="22"/>
      <c r="N208" s="23"/>
      <c r="O208" s="24"/>
    </row>
    <row r="209" spans="1:15" ht="59.1" customHeight="1" outlineLevel="1" x14ac:dyDescent="0.25">
      <c r="A209" s="18" t="s">
        <v>395</v>
      </c>
      <c r="B209" s="19" t="s">
        <v>396</v>
      </c>
      <c r="C209" s="19" t="s">
        <v>257</v>
      </c>
      <c r="D209" s="19" t="s">
        <v>315</v>
      </c>
      <c r="E209" s="20">
        <v>8310</v>
      </c>
      <c r="F209" s="341">
        <v>234800</v>
      </c>
      <c r="G209" s="341"/>
      <c r="H209" s="20">
        <v>1310</v>
      </c>
      <c r="I209" s="342" t="s">
        <v>52</v>
      </c>
      <c r="J209" s="342"/>
      <c r="K209" s="21" t="s">
        <v>53</v>
      </c>
      <c r="L209" s="275">
        <v>80722987.050000042</v>
      </c>
      <c r="M209" s="22"/>
      <c r="N209" s="23"/>
      <c r="O209" s="24"/>
    </row>
    <row r="210" spans="1:15" ht="59.1" customHeight="1" outlineLevel="1" x14ac:dyDescent="0.25">
      <c r="A210" s="18" t="s">
        <v>395</v>
      </c>
      <c r="B210" s="19" t="s">
        <v>396</v>
      </c>
      <c r="C210" s="19" t="s">
        <v>257</v>
      </c>
      <c r="D210" s="19" t="s">
        <v>319</v>
      </c>
      <c r="E210" s="20">
        <v>8310</v>
      </c>
      <c r="F210" s="341">
        <v>237000</v>
      </c>
      <c r="G210" s="341"/>
      <c r="H210" s="20">
        <v>1310</v>
      </c>
      <c r="I210" s="342" t="s">
        <v>52</v>
      </c>
      <c r="J210" s="342"/>
      <c r="K210" s="21" t="s">
        <v>53</v>
      </c>
      <c r="L210" s="275">
        <v>80959987.050000042</v>
      </c>
      <c r="M210" s="22"/>
      <c r="N210" s="23"/>
      <c r="O210" s="24"/>
    </row>
    <row r="211" spans="1:15" ht="59.1" customHeight="1" outlineLevel="1" x14ac:dyDescent="0.25">
      <c r="A211" s="18" t="s">
        <v>395</v>
      </c>
      <c r="B211" s="19" t="s">
        <v>396</v>
      </c>
      <c r="C211" s="19" t="s">
        <v>257</v>
      </c>
      <c r="D211" s="19" t="s">
        <v>321</v>
      </c>
      <c r="E211" s="20">
        <v>8310</v>
      </c>
      <c r="F211" s="341">
        <v>97900</v>
      </c>
      <c r="G211" s="341"/>
      <c r="H211" s="20">
        <v>1310</v>
      </c>
      <c r="I211" s="342" t="s">
        <v>52</v>
      </c>
      <c r="J211" s="342"/>
      <c r="K211" s="21" t="s">
        <v>53</v>
      </c>
      <c r="L211" s="275">
        <v>81057887.050000042</v>
      </c>
      <c r="M211" s="22"/>
      <c r="N211" s="23"/>
      <c r="O211" s="24"/>
    </row>
    <row r="212" spans="1:15" ht="59.1" customHeight="1" outlineLevel="1" x14ac:dyDescent="0.25">
      <c r="A212" s="18" t="s">
        <v>395</v>
      </c>
      <c r="B212" s="19" t="s">
        <v>396</v>
      </c>
      <c r="C212" s="19" t="s">
        <v>257</v>
      </c>
      <c r="D212" s="19" t="s">
        <v>313</v>
      </c>
      <c r="E212" s="20">
        <v>8310</v>
      </c>
      <c r="F212" s="341">
        <v>123000</v>
      </c>
      <c r="G212" s="341"/>
      <c r="H212" s="20">
        <v>1310</v>
      </c>
      <c r="I212" s="342" t="s">
        <v>52</v>
      </c>
      <c r="J212" s="342"/>
      <c r="K212" s="21" t="s">
        <v>53</v>
      </c>
      <c r="L212" s="275">
        <v>81180887.050000042</v>
      </c>
      <c r="M212" s="22"/>
      <c r="N212" s="23"/>
      <c r="O212" s="24"/>
    </row>
    <row r="213" spans="1:15" ht="59.1" customHeight="1" outlineLevel="1" x14ac:dyDescent="0.25">
      <c r="A213" s="18" t="s">
        <v>395</v>
      </c>
      <c r="B213" s="19" t="s">
        <v>396</v>
      </c>
      <c r="C213" s="19" t="s">
        <v>257</v>
      </c>
      <c r="D213" s="19" t="s">
        <v>314</v>
      </c>
      <c r="E213" s="20">
        <v>8310</v>
      </c>
      <c r="F213" s="341">
        <v>133728</v>
      </c>
      <c r="G213" s="341"/>
      <c r="H213" s="20">
        <v>1310</v>
      </c>
      <c r="I213" s="342" t="s">
        <v>52</v>
      </c>
      <c r="J213" s="342"/>
      <c r="K213" s="21" t="s">
        <v>53</v>
      </c>
      <c r="L213" s="275">
        <v>81314615.050000042</v>
      </c>
      <c r="M213" s="22"/>
      <c r="N213" s="23"/>
      <c r="O213" s="24"/>
    </row>
    <row r="214" spans="1:15" ht="59.1" customHeight="1" outlineLevel="1" x14ac:dyDescent="0.25">
      <c r="A214" s="18" t="s">
        <v>395</v>
      </c>
      <c r="B214" s="19" t="s">
        <v>396</v>
      </c>
      <c r="C214" s="19" t="s">
        <v>257</v>
      </c>
      <c r="D214" s="19" t="s">
        <v>397</v>
      </c>
      <c r="E214" s="20">
        <v>8310</v>
      </c>
      <c r="F214" s="341">
        <v>2569840</v>
      </c>
      <c r="G214" s="341"/>
      <c r="H214" s="20">
        <v>1310</v>
      </c>
      <c r="I214" s="342" t="s">
        <v>52</v>
      </c>
      <c r="J214" s="342"/>
      <c r="K214" s="21" t="s">
        <v>53</v>
      </c>
      <c r="L214" s="275">
        <v>83884455.050000042</v>
      </c>
      <c r="M214" s="22"/>
      <c r="N214" s="23"/>
      <c r="O214" s="24"/>
    </row>
    <row r="215" spans="1:15" ht="59.1" customHeight="1" outlineLevel="1" x14ac:dyDescent="0.25">
      <c r="A215" s="18" t="s">
        <v>395</v>
      </c>
      <c r="B215" s="19" t="s">
        <v>396</v>
      </c>
      <c r="C215" s="19" t="s">
        <v>257</v>
      </c>
      <c r="D215" s="19" t="s">
        <v>397</v>
      </c>
      <c r="E215" s="20">
        <v>8310</v>
      </c>
      <c r="F215" s="341">
        <v>2569840</v>
      </c>
      <c r="G215" s="341"/>
      <c r="H215" s="20">
        <v>1310</v>
      </c>
      <c r="I215" s="342" t="s">
        <v>52</v>
      </c>
      <c r="J215" s="342"/>
      <c r="K215" s="21" t="s">
        <v>53</v>
      </c>
      <c r="L215" s="275">
        <v>86454295.050000042</v>
      </c>
      <c r="M215" s="22"/>
      <c r="N215" s="23"/>
      <c r="O215" s="24"/>
    </row>
    <row r="216" spans="1:15" ht="59.1" customHeight="1" outlineLevel="1" x14ac:dyDescent="0.25">
      <c r="A216" s="18" t="s">
        <v>395</v>
      </c>
      <c r="B216" s="19" t="s">
        <v>396</v>
      </c>
      <c r="C216" s="19" t="s">
        <v>257</v>
      </c>
      <c r="D216" s="19" t="s">
        <v>311</v>
      </c>
      <c r="E216" s="20">
        <v>8310</v>
      </c>
      <c r="F216" s="341">
        <v>254450</v>
      </c>
      <c r="G216" s="341"/>
      <c r="H216" s="20">
        <v>1310</v>
      </c>
      <c r="I216" s="342" t="s">
        <v>52</v>
      </c>
      <c r="J216" s="342"/>
      <c r="K216" s="21" t="s">
        <v>53</v>
      </c>
      <c r="L216" s="275">
        <v>86708745.050000042</v>
      </c>
      <c r="M216" s="22"/>
      <c r="N216" s="23"/>
      <c r="O216" s="24"/>
    </row>
    <row r="217" spans="1:15" ht="59.1" customHeight="1" outlineLevel="1" x14ac:dyDescent="0.25">
      <c r="A217" s="18" t="s">
        <v>395</v>
      </c>
      <c r="B217" s="19" t="s">
        <v>396</v>
      </c>
      <c r="C217" s="19" t="s">
        <v>257</v>
      </c>
      <c r="D217" s="19" t="s">
        <v>312</v>
      </c>
      <c r="E217" s="20">
        <v>8310</v>
      </c>
      <c r="F217" s="341">
        <v>157770</v>
      </c>
      <c r="G217" s="341"/>
      <c r="H217" s="20">
        <v>1310</v>
      </c>
      <c r="I217" s="342" t="s">
        <v>52</v>
      </c>
      <c r="J217" s="342"/>
      <c r="K217" s="21" t="s">
        <v>53</v>
      </c>
      <c r="L217" s="275">
        <v>86866515.050000042</v>
      </c>
      <c r="M217" s="22"/>
      <c r="N217" s="23"/>
      <c r="O217" s="24"/>
    </row>
    <row r="218" spans="1:15" ht="59.1" customHeight="1" outlineLevel="1" x14ac:dyDescent="0.25">
      <c r="A218" s="18" t="s">
        <v>395</v>
      </c>
      <c r="B218" s="19" t="s">
        <v>396</v>
      </c>
      <c r="C218" s="19" t="s">
        <v>257</v>
      </c>
      <c r="D218" s="19" t="s">
        <v>314</v>
      </c>
      <c r="E218" s="20">
        <v>8310</v>
      </c>
      <c r="F218" s="341">
        <v>55720</v>
      </c>
      <c r="G218" s="341"/>
      <c r="H218" s="20">
        <v>1310</v>
      </c>
      <c r="I218" s="342" t="s">
        <v>52</v>
      </c>
      <c r="J218" s="342"/>
      <c r="K218" s="21" t="s">
        <v>53</v>
      </c>
      <c r="L218" s="275">
        <v>86922235.050000042</v>
      </c>
      <c r="M218" s="22"/>
      <c r="N218" s="23"/>
      <c r="O218" s="24"/>
    </row>
    <row r="219" spans="1:15" ht="59.1" customHeight="1" outlineLevel="1" x14ac:dyDescent="0.25">
      <c r="A219" s="18" t="s">
        <v>395</v>
      </c>
      <c r="B219" s="19" t="s">
        <v>396</v>
      </c>
      <c r="C219" s="19" t="s">
        <v>257</v>
      </c>
      <c r="D219" s="19" t="s">
        <v>314</v>
      </c>
      <c r="E219" s="20">
        <v>8310</v>
      </c>
      <c r="F219" s="341">
        <v>33432</v>
      </c>
      <c r="G219" s="341"/>
      <c r="H219" s="20">
        <v>1310</v>
      </c>
      <c r="I219" s="342" t="s">
        <v>52</v>
      </c>
      <c r="J219" s="342"/>
      <c r="K219" s="21" t="s">
        <v>53</v>
      </c>
      <c r="L219" s="275">
        <v>86955667.050000042</v>
      </c>
      <c r="M219" s="22"/>
      <c r="N219" s="23"/>
      <c r="O219" s="24"/>
    </row>
    <row r="220" spans="1:15" ht="59.1" customHeight="1" outlineLevel="1" x14ac:dyDescent="0.25">
      <c r="A220" s="18" t="s">
        <v>395</v>
      </c>
      <c r="B220" s="19" t="s">
        <v>396</v>
      </c>
      <c r="C220" s="19" t="s">
        <v>257</v>
      </c>
      <c r="D220" s="19" t="s">
        <v>304</v>
      </c>
      <c r="E220" s="20">
        <v>8310</v>
      </c>
      <c r="F220" s="341">
        <v>2385841.8199999998</v>
      </c>
      <c r="G220" s="341"/>
      <c r="H220" s="20">
        <v>1310</v>
      </c>
      <c r="I220" s="342" t="s">
        <v>52</v>
      </c>
      <c r="J220" s="342"/>
      <c r="K220" s="21" t="s">
        <v>53</v>
      </c>
      <c r="L220" s="275">
        <v>89341508.870000035</v>
      </c>
      <c r="M220" s="22"/>
      <c r="N220" s="23"/>
      <c r="O220" s="24"/>
    </row>
    <row r="221" spans="1:15" ht="83.1" customHeight="1" outlineLevel="1" x14ac:dyDescent="0.25">
      <c r="A221" s="18" t="s">
        <v>395</v>
      </c>
      <c r="B221" s="19" t="s">
        <v>396</v>
      </c>
      <c r="C221" s="19" t="s">
        <v>254</v>
      </c>
      <c r="D221" s="19" t="s">
        <v>255</v>
      </c>
      <c r="E221" s="20">
        <v>8310</v>
      </c>
      <c r="F221" s="341">
        <v>389566.8</v>
      </c>
      <c r="G221" s="341"/>
      <c r="H221" s="20">
        <v>1310</v>
      </c>
      <c r="I221" s="342" t="s">
        <v>52</v>
      </c>
      <c r="J221" s="342"/>
      <c r="K221" s="21" t="s">
        <v>53</v>
      </c>
      <c r="L221" s="275">
        <v>89731075.670000032</v>
      </c>
      <c r="M221" s="22"/>
      <c r="N221" s="23"/>
      <c r="O221" s="24"/>
    </row>
    <row r="222" spans="1:15" ht="83.1" customHeight="1" outlineLevel="1" x14ac:dyDescent="0.25">
      <c r="A222" s="18" t="s">
        <v>395</v>
      </c>
      <c r="B222" s="19" t="s">
        <v>396</v>
      </c>
      <c r="C222" s="19" t="s">
        <v>254</v>
      </c>
      <c r="D222" s="19" t="s">
        <v>255</v>
      </c>
      <c r="E222" s="20">
        <v>8310</v>
      </c>
      <c r="F222" s="341">
        <v>389566.8</v>
      </c>
      <c r="G222" s="341"/>
      <c r="H222" s="20">
        <v>1310</v>
      </c>
      <c r="I222" s="342" t="s">
        <v>52</v>
      </c>
      <c r="J222" s="342"/>
      <c r="K222" s="21" t="s">
        <v>53</v>
      </c>
      <c r="L222" s="275">
        <v>90120642.470000029</v>
      </c>
      <c r="M222" s="22"/>
      <c r="N222" s="23"/>
      <c r="O222" s="24"/>
    </row>
    <row r="223" spans="1:15" ht="83.1" customHeight="1" outlineLevel="1" x14ac:dyDescent="0.25">
      <c r="A223" s="18" t="s">
        <v>395</v>
      </c>
      <c r="B223" s="19" t="s">
        <v>396</v>
      </c>
      <c r="C223" s="19" t="s">
        <v>254</v>
      </c>
      <c r="D223" s="19" t="s">
        <v>255</v>
      </c>
      <c r="E223" s="20">
        <v>8310</v>
      </c>
      <c r="F223" s="341">
        <v>519422.4</v>
      </c>
      <c r="G223" s="341"/>
      <c r="H223" s="20">
        <v>1310</v>
      </c>
      <c r="I223" s="342" t="s">
        <v>52</v>
      </c>
      <c r="J223" s="342"/>
      <c r="K223" s="21" t="s">
        <v>53</v>
      </c>
      <c r="L223" s="275">
        <v>90640064.870000035</v>
      </c>
      <c r="M223" s="22"/>
      <c r="N223" s="23"/>
      <c r="O223" s="24"/>
    </row>
    <row r="224" spans="1:15" ht="12" customHeight="1" x14ac:dyDescent="0.25">
      <c r="A224" s="332" t="s">
        <v>54</v>
      </c>
      <c r="B224" s="332"/>
      <c r="C224" s="332"/>
      <c r="D224" s="332"/>
      <c r="E224" s="347">
        <v>90640064.870000005</v>
      </c>
      <c r="F224" s="347"/>
      <c r="G224" s="347"/>
      <c r="H224" s="348">
        <v>0</v>
      </c>
      <c r="I224" s="348"/>
      <c r="J224" s="348"/>
      <c r="K224" s="14" t="s">
        <v>53</v>
      </c>
      <c r="L224" s="256">
        <v>90640064.870000035</v>
      </c>
      <c r="M224" s="16"/>
      <c r="N224" s="17">
        <v>0</v>
      </c>
    </row>
    <row r="225" ht="11.45" customHeight="1" x14ac:dyDescent="0.25"/>
    <row r="226" ht="11.45" customHeight="1" x14ac:dyDescent="0.25"/>
    <row r="227" ht="11.45" customHeight="1" x14ac:dyDescent="0.25"/>
    <row r="228" ht="11.45" customHeight="1" x14ac:dyDescent="0.25"/>
    <row r="229" ht="11.45" customHeight="1" x14ac:dyDescent="0.25"/>
    <row r="230" ht="11.45" customHeight="1" x14ac:dyDescent="0.25"/>
    <row r="231" ht="11.45" customHeight="1" x14ac:dyDescent="0.25"/>
    <row r="232" ht="11.45" customHeight="1" x14ac:dyDescent="0.25"/>
    <row r="233" ht="11.45" customHeight="1" x14ac:dyDescent="0.25"/>
    <row r="234" ht="11.45" customHeight="1" x14ac:dyDescent="0.25"/>
    <row r="235" ht="11.45" customHeight="1" x14ac:dyDescent="0.25"/>
    <row r="236" ht="11.45" customHeight="1" x14ac:dyDescent="0.25"/>
    <row r="237" ht="11.45" customHeight="1" x14ac:dyDescent="0.25"/>
    <row r="238" ht="11.45" customHeight="1" x14ac:dyDescent="0.25"/>
    <row r="239" ht="11.45" customHeight="1" x14ac:dyDescent="0.25"/>
    <row r="240" ht="11.45" customHeight="1" x14ac:dyDescent="0.25"/>
    <row r="241" ht="11.45" customHeight="1" x14ac:dyDescent="0.25"/>
    <row r="242" ht="11.45" customHeight="1" x14ac:dyDescent="0.25"/>
    <row r="243" ht="11.45" customHeight="1" x14ac:dyDescent="0.25"/>
    <row r="244" ht="11.45" customHeight="1" x14ac:dyDescent="0.25"/>
    <row r="245" ht="11.45" customHeight="1" x14ac:dyDescent="0.25"/>
    <row r="246" ht="11.45" customHeight="1" x14ac:dyDescent="0.25"/>
    <row r="247" ht="11.45" customHeight="1" x14ac:dyDescent="0.25"/>
    <row r="248" ht="11.45" customHeight="1" x14ac:dyDescent="0.25"/>
    <row r="249" ht="11.45" customHeight="1" x14ac:dyDescent="0.25"/>
    <row r="250" ht="11.45" customHeight="1" x14ac:dyDescent="0.25"/>
    <row r="251" ht="11.45" customHeight="1" x14ac:dyDescent="0.25"/>
    <row r="252" ht="11.45" customHeight="1" x14ac:dyDescent="0.25"/>
    <row r="253" ht="11.45" customHeight="1" x14ac:dyDescent="0.25"/>
    <row r="254" ht="11.45" customHeight="1" x14ac:dyDescent="0.25"/>
    <row r="255" ht="11.45" customHeight="1" x14ac:dyDescent="0.25"/>
    <row r="256" ht="11.45" customHeight="1" x14ac:dyDescent="0.25"/>
    <row r="257" ht="11.45" customHeight="1" x14ac:dyDescent="0.25"/>
  </sheetData>
  <mergeCells count="447">
    <mergeCell ref="F221:G221"/>
    <mergeCell ref="I221:J221"/>
    <mergeCell ref="F222:G222"/>
    <mergeCell ref="I222:J222"/>
    <mergeCell ref="F223:G223"/>
    <mergeCell ref="I223:J223"/>
    <mergeCell ref="A224:D224"/>
    <mergeCell ref="E224:G224"/>
    <mergeCell ref="H224:J224"/>
    <mergeCell ref="F216:G216"/>
    <mergeCell ref="I216:J216"/>
    <mergeCell ref="F217:G217"/>
    <mergeCell ref="I217:J217"/>
    <mergeCell ref="F218:G218"/>
    <mergeCell ref="I218:J218"/>
    <mergeCell ref="F219:G219"/>
    <mergeCell ref="I219:J219"/>
    <mergeCell ref="F220:G220"/>
    <mergeCell ref="I220:J220"/>
    <mergeCell ref="F211:G211"/>
    <mergeCell ref="I211:J211"/>
    <mergeCell ref="F212:G212"/>
    <mergeCell ref="I212:J212"/>
    <mergeCell ref="F213:G213"/>
    <mergeCell ref="I213:J213"/>
    <mergeCell ref="F214:G214"/>
    <mergeCell ref="I214:J214"/>
    <mergeCell ref="F215:G215"/>
    <mergeCell ref="I215:J215"/>
    <mergeCell ref="F206:G206"/>
    <mergeCell ref="I206:J206"/>
    <mergeCell ref="F207:G207"/>
    <mergeCell ref="I207:J207"/>
    <mergeCell ref="F208:G208"/>
    <mergeCell ref="I208:J208"/>
    <mergeCell ref="F209:G209"/>
    <mergeCell ref="I209:J209"/>
    <mergeCell ref="F210:G210"/>
    <mergeCell ref="I210:J210"/>
    <mergeCell ref="F201:G201"/>
    <mergeCell ref="I201:J201"/>
    <mergeCell ref="F202:G202"/>
    <mergeCell ref="I202:J202"/>
    <mergeCell ref="F203:G203"/>
    <mergeCell ref="I203:J203"/>
    <mergeCell ref="F204:G204"/>
    <mergeCell ref="I204:J204"/>
    <mergeCell ref="F205:G205"/>
    <mergeCell ref="I205:J205"/>
    <mergeCell ref="F196:G196"/>
    <mergeCell ref="I196:J196"/>
    <mergeCell ref="F197:G197"/>
    <mergeCell ref="I197:J197"/>
    <mergeCell ref="F198:G198"/>
    <mergeCell ref="I198:J198"/>
    <mergeCell ref="F199:G199"/>
    <mergeCell ref="I199:J199"/>
    <mergeCell ref="F200:G200"/>
    <mergeCell ref="I200:J200"/>
    <mergeCell ref="F191:G191"/>
    <mergeCell ref="I191:J191"/>
    <mergeCell ref="F192:G192"/>
    <mergeCell ref="I192:J192"/>
    <mergeCell ref="F193:G193"/>
    <mergeCell ref="I193:J193"/>
    <mergeCell ref="F194:G194"/>
    <mergeCell ref="I194:J194"/>
    <mergeCell ref="F195:G195"/>
    <mergeCell ref="I195:J195"/>
    <mergeCell ref="F186:G186"/>
    <mergeCell ref="I186:J186"/>
    <mergeCell ref="F187:G187"/>
    <mergeCell ref="I187:J187"/>
    <mergeCell ref="F188:G188"/>
    <mergeCell ref="I188:J188"/>
    <mergeCell ref="F189:G189"/>
    <mergeCell ref="I189:J189"/>
    <mergeCell ref="F190:G190"/>
    <mergeCell ref="I190:J190"/>
    <mergeCell ref="F181:G181"/>
    <mergeCell ref="I181:J181"/>
    <mergeCell ref="F182:G182"/>
    <mergeCell ref="I182:J182"/>
    <mergeCell ref="F183:G183"/>
    <mergeCell ref="I183:J183"/>
    <mergeCell ref="F184:G184"/>
    <mergeCell ref="I184:J184"/>
    <mergeCell ref="F185:G185"/>
    <mergeCell ref="I185:J185"/>
    <mergeCell ref="F176:G176"/>
    <mergeCell ref="I176:J176"/>
    <mergeCell ref="F177:G177"/>
    <mergeCell ref="I177:J177"/>
    <mergeCell ref="F178:G178"/>
    <mergeCell ref="I178:J178"/>
    <mergeCell ref="F179:G179"/>
    <mergeCell ref="I179:J179"/>
    <mergeCell ref="F180:G180"/>
    <mergeCell ref="I180:J180"/>
    <mergeCell ref="F171:G171"/>
    <mergeCell ref="I171:J171"/>
    <mergeCell ref="F172:G172"/>
    <mergeCell ref="I172:J172"/>
    <mergeCell ref="F173:G173"/>
    <mergeCell ref="I173:J173"/>
    <mergeCell ref="F174:G174"/>
    <mergeCell ref="I174:J174"/>
    <mergeCell ref="F175:G175"/>
    <mergeCell ref="I175:J175"/>
    <mergeCell ref="F170:G170"/>
    <mergeCell ref="I170:J170"/>
    <mergeCell ref="F167:G167"/>
    <mergeCell ref="I167:J167"/>
    <mergeCell ref="F168:G168"/>
    <mergeCell ref="I168:J168"/>
    <mergeCell ref="F169:G169"/>
    <mergeCell ref="I169:J169"/>
    <mergeCell ref="F164:G164"/>
    <mergeCell ref="I164:J164"/>
    <mergeCell ref="F165:G165"/>
    <mergeCell ref="I165:J165"/>
    <mergeCell ref="F166:G166"/>
    <mergeCell ref="I166:J166"/>
    <mergeCell ref="F161:G161"/>
    <mergeCell ref="I161:J161"/>
    <mergeCell ref="F162:G162"/>
    <mergeCell ref="I162:J162"/>
    <mergeCell ref="F163:G163"/>
    <mergeCell ref="I163:J163"/>
    <mergeCell ref="F158:G158"/>
    <mergeCell ref="I158:J158"/>
    <mergeCell ref="F159:G159"/>
    <mergeCell ref="I159:J159"/>
    <mergeCell ref="F160:G160"/>
    <mergeCell ref="I160:J160"/>
    <mergeCell ref="F155:G155"/>
    <mergeCell ref="I155:J155"/>
    <mergeCell ref="F156:G156"/>
    <mergeCell ref="I156:J156"/>
    <mergeCell ref="F157:G157"/>
    <mergeCell ref="I157:J157"/>
    <mergeCell ref="F152:G152"/>
    <mergeCell ref="I152:J152"/>
    <mergeCell ref="F153:G153"/>
    <mergeCell ref="I153:J153"/>
    <mergeCell ref="F154:G154"/>
    <mergeCell ref="I154:J154"/>
    <mergeCell ref="F149:G149"/>
    <mergeCell ref="I149:J149"/>
    <mergeCell ref="F150:G150"/>
    <mergeCell ref="I150:J150"/>
    <mergeCell ref="F151:G151"/>
    <mergeCell ref="I151:J151"/>
    <mergeCell ref="F146:G146"/>
    <mergeCell ref="I146:J146"/>
    <mergeCell ref="F147:G147"/>
    <mergeCell ref="I147:J147"/>
    <mergeCell ref="F148:G148"/>
    <mergeCell ref="I148:J148"/>
    <mergeCell ref="F143:G143"/>
    <mergeCell ref="I143:J143"/>
    <mergeCell ref="F144:G144"/>
    <mergeCell ref="I144:J144"/>
    <mergeCell ref="F145:G145"/>
    <mergeCell ref="I145:J145"/>
    <mergeCell ref="F140:G140"/>
    <mergeCell ref="I140:J140"/>
    <mergeCell ref="F141:G141"/>
    <mergeCell ref="I141:J141"/>
    <mergeCell ref="F142:G142"/>
    <mergeCell ref="I142:J142"/>
    <mergeCell ref="F137:G137"/>
    <mergeCell ref="I137:J137"/>
    <mergeCell ref="F138:G138"/>
    <mergeCell ref="I138:J138"/>
    <mergeCell ref="F139:G139"/>
    <mergeCell ref="I139:J139"/>
    <mergeCell ref="F134:G134"/>
    <mergeCell ref="I134:J134"/>
    <mergeCell ref="F135:G135"/>
    <mergeCell ref="I135:J135"/>
    <mergeCell ref="F136:G136"/>
    <mergeCell ref="I136:J136"/>
    <mergeCell ref="F131:G131"/>
    <mergeCell ref="I131:J131"/>
    <mergeCell ref="F132:G132"/>
    <mergeCell ref="I132:J132"/>
    <mergeCell ref="F133:G133"/>
    <mergeCell ref="I133:J133"/>
    <mergeCell ref="F128:G128"/>
    <mergeCell ref="I128:J128"/>
    <mergeCell ref="F129:G129"/>
    <mergeCell ref="I129:J129"/>
    <mergeCell ref="F130:G130"/>
    <mergeCell ref="I130:J130"/>
    <mergeCell ref="F125:G125"/>
    <mergeCell ref="I125:J125"/>
    <mergeCell ref="F126:G126"/>
    <mergeCell ref="I126:J126"/>
    <mergeCell ref="F127:G127"/>
    <mergeCell ref="I127:J127"/>
    <mergeCell ref="F122:G122"/>
    <mergeCell ref="I122:J122"/>
    <mergeCell ref="F123:G123"/>
    <mergeCell ref="I123:J123"/>
    <mergeCell ref="F124:G124"/>
    <mergeCell ref="I124:J124"/>
    <mergeCell ref="F119:G119"/>
    <mergeCell ref="I119:J119"/>
    <mergeCell ref="F120:G120"/>
    <mergeCell ref="I120:J120"/>
    <mergeCell ref="F121:G121"/>
    <mergeCell ref="I121:J121"/>
    <mergeCell ref="F116:G116"/>
    <mergeCell ref="I116:J116"/>
    <mergeCell ref="F117:G117"/>
    <mergeCell ref="I117:J117"/>
    <mergeCell ref="F118:G118"/>
    <mergeCell ref="I118:J118"/>
    <mergeCell ref="F113:G113"/>
    <mergeCell ref="I113:J113"/>
    <mergeCell ref="F114:G114"/>
    <mergeCell ref="I114:J114"/>
    <mergeCell ref="F115:G115"/>
    <mergeCell ref="I115:J115"/>
    <mergeCell ref="F110:G110"/>
    <mergeCell ref="I110:J110"/>
    <mergeCell ref="F111:G111"/>
    <mergeCell ref="I111:J111"/>
    <mergeCell ref="F112:G112"/>
    <mergeCell ref="I112:J112"/>
    <mergeCell ref="F107:G107"/>
    <mergeCell ref="I107:J107"/>
    <mergeCell ref="F108:G108"/>
    <mergeCell ref="I108:J108"/>
    <mergeCell ref="F109:G109"/>
    <mergeCell ref="I109:J109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2:G32"/>
    <mergeCell ref="I32:J32"/>
    <mergeCell ref="F29:G29"/>
    <mergeCell ref="I29:J29"/>
    <mergeCell ref="F30:G30"/>
    <mergeCell ref="I30:J30"/>
    <mergeCell ref="F31:G31"/>
    <mergeCell ref="I31:J31"/>
    <mergeCell ref="F28:G28"/>
    <mergeCell ref="I28:J28"/>
    <mergeCell ref="F35:G35"/>
    <mergeCell ref="I35:J35"/>
    <mergeCell ref="F36:G36"/>
    <mergeCell ref="I36:J36"/>
    <mergeCell ref="F37:G37"/>
    <mergeCell ref="I37:J37"/>
    <mergeCell ref="F33:G33"/>
    <mergeCell ref="I33:J33"/>
    <mergeCell ref="F34:G34"/>
    <mergeCell ref="I34:J34"/>
    <mergeCell ref="I17:J17"/>
    <mergeCell ref="F18:G18"/>
    <mergeCell ref="I18:J18"/>
    <mergeCell ref="F19:G19"/>
    <mergeCell ref="I19:J19"/>
    <mergeCell ref="F26:G26"/>
    <mergeCell ref="I26:J26"/>
    <mergeCell ref="F27:G27"/>
    <mergeCell ref="I27:J27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0"/>
  <sheetViews>
    <sheetView workbookViewId="0">
      <selection activeCell="F115" sqref="F115:G120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421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0" t="s">
        <v>50</v>
      </c>
      <c r="F6" s="344"/>
      <c r="G6" s="344"/>
      <c r="H6" s="291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1.099999999999994" customHeight="1" outlineLevel="1" x14ac:dyDescent="0.25">
      <c r="A8" s="18" t="s">
        <v>399</v>
      </c>
      <c r="B8" s="19" t="s">
        <v>422</v>
      </c>
      <c r="C8" s="19" t="s">
        <v>143</v>
      </c>
      <c r="D8" s="19"/>
      <c r="E8" s="20">
        <v>8310</v>
      </c>
      <c r="F8" s="341">
        <v>528818.52</v>
      </c>
      <c r="G8" s="341"/>
      <c r="H8" s="20">
        <v>3350</v>
      </c>
      <c r="I8" s="342" t="s">
        <v>52</v>
      </c>
      <c r="J8" s="342"/>
      <c r="K8" s="21" t="s">
        <v>53</v>
      </c>
      <c r="L8" s="292">
        <v>528818.52</v>
      </c>
      <c r="M8" s="22"/>
      <c r="N8" s="23"/>
      <c r="O8" s="24"/>
    </row>
    <row r="9" spans="1:15" ht="71.099999999999994" customHeight="1" outlineLevel="1" x14ac:dyDescent="0.25">
      <c r="A9" s="18" t="s">
        <v>399</v>
      </c>
      <c r="B9" s="19" t="s">
        <v>422</v>
      </c>
      <c r="C9" s="19" t="s">
        <v>143</v>
      </c>
      <c r="D9" s="19"/>
      <c r="E9" s="20">
        <v>8310</v>
      </c>
      <c r="F9" s="341">
        <v>370937.74</v>
      </c>
      <c r="G9" s="341"/>
      <c r="H9" s="20">
        <v>3350</v>
      </c>
      <c r="I9" s="342" t="s">
        <v>52</v>
      </c>
      <c r="J9" s="342"/>
      <c r="K9" s="21" t="s">
        <v>53</v>
      </c>
      <c r="L9" s="292">
        <v>899756.26</v>
      </c>
      <c r="M9" s="22"/>
      <c r="N9" s="23"/>
      <c r="O9" s="24"/>
    </row>
    <row r="10" spans="1:15" ht="71.099999999999994" customHeight="1" outlineLevel="1" x14ac:dyDescent="0.25">
      <c r="A10" s="18" t="s">
        <v>399</v>
      </c>
      <c r="B10" s="19" t="s">
        <v>422</v>
      </c>
      <c r="C10" s="19" t="s">
        <v>143</v>
      </c>
      <c r="D10" s="19"/>
      <c r="E10" s="20">
        <v>8310</v>
      </c>
      <c r="F10" s="341">
        <v>233239.03</v>
      </c>
      <c r="G10" s="341"/>
      <c r="H10" s="20">
        <v>3350</v>
      </c>
      <c r="I10" s="342" t="s">
        <v>52</v>
      </c>
      <c r="J10" s="342"/>
      <c r="K10" s="21" t="s">
        <v>53</v>
      </c>
      <c r="L10" s="292">
        <v>1132995.29</v>
      </c>
      <c r="M10" s="22"/>
      <c r="N10" s="23"/>
      <c r="O10" s="24"/>
    </row>
    <row r="11" spans="1:15" ht="71.099999999999994" customHeight="1" outlineLevel="1" x14ac:dyDescent="0.25">
      <c r="A11" s="18" t="s">
        <v>399</v>
      </c>
      <c r="B11" s="19" t="s">
        <v>422</v>
      </c>
      <c r="C11" s="19" t="s">
        <v>143</v>
      </c>
      <c r="D11" s="19"/>
      <c r="E11" s="20">
        <v>8310</v>
      </c>
      <c r="F11" s="341">
        <v>24286.7</v>
      </c>
      <c r="G11" s="341"/>
      <c r="H11" s="20">
        <v>3430</v>
      </c>
      <c r="I11" s="342" t="s">
        <v>52</v>
      </c>
      <c r="J11" s="342"/>
      <c r="K11" s="21" t="s">
        <v>53</v>
      </c>
      <c r="L11" s="292">
        <v>1157281.99</v>
      </c>
      <c r="M11" s="22"/>
      <c r="N11" s="23"/>
      <c r="O11" s="24"/>
    </row>
    <row r="12" spans="1:15" ht="71.099999999999994" customHeight="1" outlineLevel="1" x14ac:dyDescent="0.25">
      <c r="A12" s="18" t="s">
        <v>399</v>
      </c>
      <c r="B12" s="19" t="s">
        <v>422</v>
      </c>
      <c r="C12" s="19" t="s">
        <v>143</v>
      </c>
      <c r="D12" s="19"/>
      <c r="E12" s="20">
        <v>8310</v>
      </c>
      <c r="F12" s="341">
        <v>26209.4</v>
      </c>
      <c r="G12" s="341"/>
      <c r="H12" s="20">
        <v>3430</v>
      </c>
      <c r="I12" s="342" t="s">
        <v>52</v>
      </c>
      <c r="J12" s="342"/>
      <c r="K12" s="21" t="s">
        <v>53</v>
      </c>
      <c r="L12" s="292">
        <v>1183491.3899999999</v>
      </c>
      <c r="M12" s="22"/>
      <c r="N12" s="23"/>
      <c r="O12" s="24"/>
    </row>
    <row r="13" spans="1:15" ht="71.099999999999994" customHeight="1" outlineLevel="1" x14ac:dyDescent="0.25">
      <c r="A13" s="18" t="s">
        <v>399</v>
      </c>
      <c r="B13" s="19" t="s">
        <v>422</v>
      </c>
      <c r="C13" s="19" t="s">
        <v>143</v>
      </c>
      <c r="D13" s="19"/>
      <c r="E13" s="20">
        <v>8310</v>
      </c>
      <c r="F13" s="341">
        <v>62777.04</v>
      </c>
      <c r="G13" s="341"/>
      <c r="H13" s="20">
        <v>3430</v>
      </c>
      <c r="I13" s="342" t="s">
        <v>52</v>
      </c>
      <c r="J13" s="342"/>
      <c r="K13" s="21" t="s">
        <v>53</v>
      </c>
      <c r="L13" s="292">
        <v>1246268.43</v>
      </c>
      <c r="M13" s="22"/>
      <c r="N13" s="23"/>
      <c r="O13" s="24"/>
    </row>
    <row r="14" spans="1:15" ht="71.099999999999994" customHeight="1" outlineLevel="1" x14ac:dyDescent="0.25">
      <c r="A14" s="18" t="s">
        <v>399</v>
      </c>
      <c r="B14" s="19" t="s">
        <v>422</v>
      </c>
      <c r="C14" s="19" t="s">
        <v>143</v>
      </c>
      <c r="D14" s="19"/>
      <c r="E14" s="20">
        <v>8310</v>
      </c>
      <c r="F14" s="341">
        <v>26209.4</v>
      </c>
      <c r="G14" s="341"/>
      <c r="H14" s="20">
        <v>3430</v>
      </c>
      <c r="I14" s="342" t="s">
        <v>52</v>
      </c>
      <c r="J14" s="342"/>
      <c r="K14" s="21" t="s">
        <v>53</v>
      </c>
      <c r="L14" s="292">
        <v>1272477.8299999998</v>
      </c>
      <c r="M14" s="22"/>
      <c r="N14" s="23"/>
      <c r="O14" s="24"/>
    </row>
    <row r="15" spans="1:15" ht="71.099999999999994" customHeight="1" outlineLevel="1" x14ac:dyDescent="0.25">
      <c r="A15" s="18" t="s">
        <v>399</v>
      </c>
      <c r="B15" s="19" t="s">
        <v>422</v>
      </c>
      <c r="C15" s="19" t="s">
        <v>143</v>
      </c>
      <c r="D15" s="19"/>
      <c r="E15" s="20">
        <v>8310</v>
      </c>
      <c r="F15" s="341">
        <v>43738.29</v>
      </c>
      <c r="G15" s="341"/>
      <c r="H15" s="20">
        <v>3430</v>
      </c>
      <c r="I15" s="342" t="s">
        <v>52</v>
      </c>
      <c r="J15" s="342"/>
      <c r="K15" s="21" t="s">
        <v>53</v>
      </c>
      <c r="L15" s="292">
        <v>1316216.1199999999</v>
      </c>
      <c r="M15" s="22"/>
      <c r="N15" s="23"/>
      <c r="O15" s="24"/>
    </row>
    <row r="16" spans="1:15" ht="71.099999999999994" customHeight="1" outlineLevel="1" x14ac:dyDescent="0.25">
      <c r="A16" s="18" t="s">
        <v>399</v>
      </c>
      <c r="B16" s="19" t="s">
        <v>422</v>
      </c>
      <c r="C16" s="19" t="s">
        <v>143</v>
      </c>
      <c r="D16" s="19"/>
      <c r="E16" s="20">
        <v>8310</v>
      </c>
      <c r="F16" s="341">
        <v>51973.26</v>
      </c>
      <c r="G16" s="341"/>
      <c r="H16" s="20">
        <v>3430</v>
      </c>
      <c r="I16" s="342" t="s">
        <v>52</v>
      </c>
      <c r="J16" s="342"/>
      <c r="K16" s="21" t="s">
        <v>53</v>
      </c>
      <c r="L16" s="292">
        <v>1368189.38</v>
      </c>
      <c r="M16" s="22"/>
      <c r="N16" s="23"/>
      <c r="O16" s="24"/>
    </row>
    <row r="17" spans="1:15" ht="71.099999999999994" customHeight="1" outlineLevel="1" x14ac:dyDescent="0.25">
      <c r="A17" s="18" t="s">
        <v>399</v>
      </c>
      <c r="B17" s="19" t="s">
        <v>423</v>
      </c>
      <c r="C17" s="19" t="s">
        <v>143</v>
      </c>
      <c r="D17" s="19"/>
      <c r="E17" s="20">
        <v>8310</v>
      </c>
      <c r="F17" s="341">
        <v>189813.84</v>
      </c>
      <c r="G17" s="341"/>
      <c r="H17" s="20">
        <v>3350</v>
      </c>
      <c r="I17" s="342" t="s">
        <v>52</v>
      </c>
      <c r="J17" s="342"/>
      <c r="K17" s="21" t="s">
        <v>53</v>
      </c>
      <c r="L17" s="292">
        <v>1558003.22</v>
      </c>
      <c r="M17" s="22"/>
      <c r="N17" s="23"/>
      <c r="O17" s="24"/>
    </row>
    <row r="18" spans="1:15" ht="71.099999999999994" customHeight="1" outlineLevel="1" x14ac:dyDescent="0.25">
      <c r="A18" s="18" t="s">
        <v>401</v>
      </c>
      <c r="B18" s="19" t="s">
        <v>424</v>
      </c>
      <c r="C18" s="19" t="s">
        <v>143</v>
      </c>
      <c r="D18" s="19"/>
      <c r="E18" s="20">
        <v>8310</v>
      </c>
      <c r="F18" s="341">
        <v>440119.47</v>
      </c>
      <c r="G18" s="341"/>
      <c r="H18" s="20">
        <v>3350</v>
      </c>
      <c r="I18" s="342" t="s">
        <v>52</v>
      </c>
      <c r="J18" s="342"/>
      <c r="K18" s="21" t="s">
        <v>53</v>
      </c>
      <c r="L18" s="292">
        <v>1998122.69</v>
      </c>
      <c r="M18" s="22"/>
      <c r="N18" s="23"/>
      <c r="O18" s="24"/>
    </row>
    <row r="19" spans="1:15" ht="71.099999999999994" customHeight="1" outlineLevel="1" x14ac:dyDescent="0.25">
      <c r="A19" s="18" t="s">
        <v>401</v>
      </c>
      <c r="B19" s="19" t="s">
        <v>424</v>
      </c>
      <c r="C19" s="19" t="s">
        <v>143</v>
      </c>
      <c r="D19" s="19"/>
      <c r="E19" s="20">
        <v>8310</v>
      </c>
      <c r="F19" s="341">
        <v>364395.44</v>
      </c>
      <c r="G19" s="341"/>
      <c r="H19" s="20">
        <v>3350</v>
      </c>
      <c r="I19" s="342" t="s">
        <v>52</v>
      </c>
      <c r="J19" s="342"/>
      <c r="K19" s="21" t="s">
        <v>53</v>
      </c>
      <c r="L19" s="292">
        <v>2362518.13</v>
      </c>
      <c r="M19" s="22"/>
      <c r="N19" s="23"/>
      <c r="O19" s="24"/>
    </row>
    <row r="20" spans="1:15" ht="71.099999999999994" customHeight="1" outlineLevel="1" x14ac:dyDescent="0.25">
      <c r="A20" s="18" t="s">
        <v>401</v>
      </c>
      <c r="B20" s="19" t="s">
        <v>424</v>
      </c>
      <c r="C20" s="19" t="s">
        <v>143</v>
      </c>
      <c r="D20" s="19"/>
      <c r="E20" s="20">
        <v>8310</v>
      </c>
      <c r="F20" s="341">
        <v>153799.13</v>
      </c>
      <c r="G20" s="341"/>
      <c r="H20" s="20">
        <v>3350</v>
      </c>
      <c r="I20" s="342" t="s">
        <v>52</v>
      </c>
      <c r="J20" s="342"/>
      <c r="K20" s="21" t="s">
        <v>53</v>
      </c>
      <c r="L20" s="292">
        <v>2516317.2599999998</v>
      </c>
      <c r="M20" s="22"/>
      <c r="N20" s="23"/>
      <c r="O20" s="24"/>
    </row>
    <row r="21" spans="1:15" ht="71.099999999999994" customHeight="1" outlineLevel="1" x14ac:dyDescent="0.25">
      <c r="A21" s="18" t="s">
        <v>401</v>
      </c>
      <c r="B21" s="19" t="s">
        <v>424</v>
      </c>
      <c r="C21" s="19" t="s">
        <v>143</v>
      </c>
      <c r="D21" s="19"/>
      <c r="E21" s="20">
        <v>8310</v>
      </c>
      <c r="F21" s="341">
        <v>20614.04</v>
      </c>
      <c r="G21" s="341"/>
      <c r="H21" s="20">
        <v>3430</v>
      </c>
      <c r="I21" s="342" t="s">
        <v>52</v>
      </c>
      <c r="J21" s="342"/>
      <c r="K21" s="21" t="s">
        <v>53</v>
      </c>
      <c r="L21" s="292">
        <v>2536931.2999999998</v>
      </c>
      <c r="M21" s="22"/>
      <c r="N21" s="23"/>
      <c r="O21" s="24"/>
    </row>
    <row r="22" spans="1:15" ht="71.099999999999994" customHeight="1" outlineLevel="1" x14ac:dyDescent="0.25">
      <c r="A22" s="18" t="s">
        <v>401</v>
      </c>
      <c r="B22" s="19" t="s">
        <v>424</v>
      </c>
      <c r="C22" s="19" t="s">
        <v>143</v>
      </c>
      <c r="D22" s="19"/>
      <c r="E22" s="20">
        <v>8310</v>
      </c>
      <c r="F22" s="341">
        <v>23690.54</v>
      </c>
      <c r="G22" s="341"/>
      <c r="H22" s="20">
        <v>3430</v>
      </c>
      <c r="I22" s="342" t="s">
        <v>52</v>
      </c>
      <c r="J22" s="342"/>
      <c r="K22" s="21" t="s">
        <v>53</v>
      </c>
      <c r="L22" s="292">
        <v>2560621.84</v>
      </c>
      <c r="M22" s="22"/>
      <c r="N22" s="23"/>
      <c r="O22" s="24"/>
    </row>
    <row r="23" spans="1:15" ht="71.099999999999994" customHeight="1" outlineLevel="1" x14ac:dyDescent="0.25">
      <c r="A23" s="18" t="s">
        <v>401</v>
      </c>
      <c r="B23" s="19" t="s">
        <v>424</v>
      </c>
      <c r="C23" s="19" t="s">
        <v>143</v>
      </c>
      <c r="D23" s="19"/>
      <c r="E23" s="20">
        <v>8310</v>
      </c>
      <c r="F23" s="341">
        <v>52044.46</v>
      </c>
      <c r="G23" s="341"/>
      <c r="H23" s="20">
        <v>3430</v>
      </c>
      <c r="I23" s="342" t="s">
        <v>52</v>
      </c>
      <c r="J23" s="342"/>
      <c r="K23" s="21" t="s">
        <v>53</v>
      </c>
      <c r="L23" s="292">
        <v>2612666.2999999998</v>
      </c>
      <c r="M23" s="22"/>
      <c r="N23" s="23"/>
      <c r="O23" s="24"/>
    </row>
    <row r="24" spans="1:15" ht="71.099999999999994" customHeight="1" outlineLevel="1" x14ac:dyDescent="0.25">
      <c r="A24" s="18" t="s">
        <v>401</v>
      </c>
      <c r="B24" s="19" t="s">
        <v>424</v>
      </c>
      <c r="C24" s="19" t="s">
        <v>143</v>
      </c>
      <c r="D24" s="19"/>
      <c r="E24" s="20">
        <v>8310</v>
      </c>
      <c r="F24" s="341">
        <v>23803.89</v>
      </c>
      <c r="G24" s="341"/>
      <c r="H24" s="20">
        <v>3430</v>
      </c>
      <c r="I24" s="342" t="s">
        <v>52</v>
      </c>
      <c r="J24" s="342"/>
      <c r="K24" s="21" t="s">
        <v>53</v>
      </c>
      <c r="L24" s="292">
        <v>2636470.19</v>
      </c>
      <c r="M24" s="22"/>
      <c r="N24" s="23"/>
      <c r="O24" s="24"/>
    </row>
    <row r="25" spans="1:15" ht="71.099999999999994" customHeight="1" outlineLevel="1" x14ac:dyDescent="0.25">
      <c r="A25" s="18" t="s">
        <v>401</v>
      </c>
      <c r="B25" s="19" t="s">
        <v>424</v>
      </c>
      <c r="C25" s="19" t="s">
        <v>143</v>
      </c>
      <c r="D25" s="19"/>
      <c r="E25" s="20">
        <v>8310</v>
      </c>
      <c r="F25" s="341">
        <v>42881.85</v>
      </c>
      <c r="G25" s="341"/>
      <c r="H25" s="20">
        <v>3430</v>
      </c>
      <c r="I25" s="342" t="s">
        <v>52</v>
      </c>
      <c r="J25" s="342"/>
      <c r="K25" s="21" t="s">
        <v>53</v>
      </c>
      <c r="L25" s="292">
        <v>2679352.04</v>
      </c>
      <c r="M25" s="22"/>
      <c r="N25" s="23"/>
      <c r="O25" s="24"/>
    </row>
    <row r="26" spans="1:15" ht="71.099999999999994" customHeight="1" outlineLevel="1" x14ac:dyDescent="0.25">
      <c r="A26" s="18" t="s">
        <v>401</v>
      </c>
      <c r="B26" s="19" t="s">
        <v>424</v>
      </c>
      <c r="C26" s="19" t="s">
        <v>143</v>
      </c>
      <c r="D26" s="19"/>
      <c r="E26" s="20">
        <v>8310</v>
      </c>
      <c r="F26" s="341">
        <v>42337.1</v>
      </c>
      <c r="G26" s="341"/>
      <c r="H26" s="20">
        <v>3430</v>
      </c>
      <c r="I26" s="342" t="s">
        <v>52</v>
      </c>
      <c r="J26" s="342"/>
      <c r="K26" s="21" t="s">
        <v>53</v>
      </c>
      <c r="L26" s="292">
        <v>2721689.14</v>
      </c>
      <c r="M26" s="22"/>
      <c r="N26" s="23"/>
      <c r="O26" s="24"/>
    </row>
    <row r="27" spans="1:15" ht="83.1" customHeight="1" outlineLevel="1" x14ac:dyDescent="0.25">
      <c r="A27" s="18" t="s">
        <v>401</v>
      </c>
      <c r="B27" s="19" t="s">
        <v>425</v>
      </c>
      <c r="C27" s="19" t="s">
        <v>143</v>
      </c>
      <c r="D27" s="19"/>
      <c r="E27" s="20">
        <v>8310</v>
      </c>
      <c r="F27" s="341">
        <v>98636.55</v>
      </c>
      <c r="G27" s="341"/>
      <c r="H27" s="20">
        <v>3350</v>
      </c>
      <c r="I27" s="342" t="s">
        <v>52</v>
      </c>
      <c r="J27" s="342"/>
      <c r="K27" s="21" t="s">
        <v>53</v>
      </c>
      <c r="L27" s="292">
        <v>2820325.69</v>
      </c>
      <c r="M27" s="22"/>
      <c r="N27" s="23"/>
      <c r="O27" s="24"/>
    </row>
    <row r="28" spans="1:15" ht="71.099999999999994" customHeight="1" outlineLevel="1" x14ac:dyDescent="0.25">
      <c r="A28" s="18" t="s">
        <v>403</v>
      </c>
      <c r="B28" s="19" t="s">
        <v>426</v>
      </c>
      <c r="C28" s="19" t="s">
        <v>143</v>
      </c>
      <c r="D28" s="19"/>
      <c r="E28" s="20">
        <v>8310</v>
      </c>
      <c r="F28" s="341">
        <v>395917.62</v>
      </c>
      <c r="G28" s="341"/>
      <c r="H28" s="20">
        <v>3350</v>
      </c>
      <c r="I28" s="342" t="s">
        <v>52</v>
      </c>
      <c r="J28" s="342"/>
      <c r="K28" s="21" t="s">
        <v>53</v>
      </c>
      <c r="L28" s="292">
        <v>3216243.31</v>
      </c>
      <c r="M28" s="22"/>
      <c r="N28" s="23"/>
      <c r="O28" s="24"/>
    </row>
    <row r="29" spans="1:15" ht="71.099999999999994" customHeight="1" outlineLevel="1" x14ac:dyDescent="0.25">
      <c r="A29" s="18" t="s">
        <v>403</v>
      </c>
      <c r="B29" s="19" t="s">
        <v>426</v>
      </c>
      <c r="C29" s="19" t="s">
        <v>143</v>
      </c>
      <c r="D29" s="19"/>
      <c r="E29" s="20">
        <v>8310</v>
      </c>
      <c r="F29" s="341">
        <v>334650.37</v>
      </c>
      <c r="G29" s="341"/>
      <c r="H29" s="20">
        <v>3350</v>
      </c>
      <c r="I29" s="342" t="s">
        <v>52</v>
      </c>
      <c r="J29" s="342"/>
      <c r="K29" s="21" t="s">
        <v>53</v>
      </c>
      <c r="L29" s="292">
        <v>3550893.68</v>
      </c>
      <c r="M29" s="22"/>
      <c r="N29" s="23"/>
      <c r="O29" s="24"/>
    </row>
    <row r="30" spans="1:15" ht="71.099999999999994" customHeight="1" outlineLevel="1" x14ac:dyDescent="0.25">
      <c r="A30" s="18" t="s">
        <v>403</v>
      </c>
      <c r="B30" s="19" t="s">
        <v>426</v>
      </c>
      <c r="C30" s="19" t="s">
        <v>143</v>
      </c>
      <c r="D30" s="19"/>
      <c r="E30" s="20">
        <v>8310</v>
      </c>
      <c r="F30" s="341">
        <v>176925.64</v>
      </c>
      <c r="G30" s="341"/>
      <c r="H30" s="20">
        <v>3350</v>
      </c>
      <c r="I30" s="342" t="s">
        <v>52</v>
      </c>
      <c r="J30" s="342"/>
      <c r="K30" s="21" t="s">
        <v>53</v>
      </c>
      <c r="L30" s="292">
        <v>3727819.3200000003</v>
      </c>
      <c r="M30" s="22"/>
      <c r="N30" s="23"/>
      <c r="O30" s="24"/>
    </row>
    <row r="31" spans="1:15" ht="71.099999999999994" customHeight="1" outlineLevel="1" x14ac:dyDescent="0.25">
      <c r="A31" s="18" t="s">
        <v>403</v>
      </c>
      <c r="B31" s="19" t="s">
        <v>426</v>
      </c>
      <c r="C31" s="19" t="s">
        <v>143</v>
      </c>
      <c r="D31" s="19"/>
      <c r="E31" s="20">
        <v>8310</v>
      </c>
      <c r="F31" s="341">
        <v>20633.509999999998</v>
      </c>
      <c r="G31" s="341"/>
      <c r="H31" s="20">
        <v>3430</v>
      </c>
      <c r="I31" s="342" t="s">
        <v>52</v>
      </c>
      <c r="J31" s="342"/>
      <c r="K31" s="21" t="s">
        <v>53</v>
      </c>
      <c r="L31" s="292">
        <v>3748452.83</v>
      </c>
      <c r="M31" s="22"/>
      <c r="N31" s="23"/>
      <c r="O31" s="24"/>
    </row>
    <row r="32" spans="1:15" ht="71.099999999999994" customHeight="1" outlineLevel="1" x14ac:dyDescent="0.25">
      <c r="A32" s="18" t="s">
        <v>403</v>
      </c>
      <c r="B32" s="19" t="s">
        <v>426</v>
      </c>
      <c r="C32" s="19" t="s">
        <v>143</v>
      </c>
      <c r="D32" s="19"/>
      <c r="E32" s="20">
        <v>8310</v>
      </c>
      <c r="F32" s="341">
        <v>2496.1</v>
      </c>
      <c r="G32" s="341"/>
      <c r="H32" s="20">
        <v>3430</v>
      </c>
      <c r="I32" s="342" t="s">
        <v>52</v>
      </c>
      <c r="J32" s="342"/>
      <c r="K32" s="21" t="s">
        <v>53</v>
      </c>
      <c r="L32" s="292">
        <v>3750948.93</v>
      </c>
      <c r="M32" s="22"/>
      <c r="N32" s="23"/>
      <c r="O32" s="24"/>
    </row>
    <row r="33" spans="1:15" ht="71.099999999999994" customHeight="1" outlineLevel="1" x14ac:dyDescent="0.25">
      <c r="A33" s="18" t="s">
        <v>403</v>
      </c>
      <c r="B33" s="19" t="s">
        <v>426</v>
      </c>
      <c r="C33" s="19" t="s">
        <v>143</v>
      </c>
      <c r="D33" s="19"/>
      <c r="E33" s="20">
        <v>8310</v>
      </c>
      <c r="F33" s="341">
        <v>26209.01</v>
      </c>
      <c r="G33" s="341"/>
      <c r="H33" s="20">
        <v>3430</v>
      </c>
      <c r="I33" s="342" t="s">
        <v>52</v>
      </c>
      <c r="J33" s="342"/>
      <c r="K33" s="21" t="s">
        <v>53</v>
      </c>
      <c r="L33" s="292">
        <v>3777157.94</v>
      </c>
      <c r="M33" s="22"/>
      <c r="N33" s="23"/>
      <c r="O33" s="24"/>
    </row>
    <row r="34" spans="1:15" ht="71.099999999999994" customHeight="1" outlineLevel="1" x14ac:dyDescent="0.25">
      <c r="A34" s="18" t="s">
        <v>403</v>
      </c>
      <c r="B34" s="19" t="s">
        <v>426</v>
      </c>
      <c r="C34" s="19" t="s">
        <v>143</v>
      </c>
      <c r="D34" s="19"/>
      <c r="E34" s="20">
        <v>8310</v>
      </c>
      <c r="F34" s="341">
        <v>46696.03</v>
      </c>
      <c r="G34" s="341"/>
      <c r="H34" s="20">
        <v>3430</v>
      </c>
      <c r="I34" s="342" t="s">
        <v>52</v>
      </c>
      <c r="J34" s="342"/>
      <c r="K34" s="21" t="s">
        <v>53</v>
      </c>
      <c r="L34" s="292">
        <v>3823853.9699999997</v>
      </c>
      <c r="M34" s="22"/>
      <c r="N34" s="23"/>
      <c r="O34" s="24"/>
    </row>
    <row r="35" spans="1:15" ht="71.099999999999994" customHeight="1" outlineLevel="1" x14ac:dyDescent="0.25">
      <c r="A35" s="18" t="s">
        <v>403</v>
      </c>
      <c r="B35" s="19" t="s">
        <v>426</v>
      </c>
      <c r="C35" s="19" t="s">
        <v>143</v>
      </c>
      <c r="D35" s="19"/>
      <c r="E35" s="20">
        <v>8310</v>
      </c>
      <c r="F35" s="341">
        <v>26209.01</v>
      </c>
      <c r="G35" s="341"/>
      <c r="H35" s="20">
        <v>3430</v>
      </c>
      <c r="I35" s="342" t="s">
        <v>52</v>
      </c>
      <c r="J35" s="342"/>
      <c r="K35" s="21" t="s">
        <v>53</v>
      </c>
      <c r="L35" s="292">
        <v>3850062.9799999995</v>
      </c>
      <c r="M35" s="22"/>
      <c r="N35" s="23"/>
      <c r="O35" s="24"/>
    </row>
    <row r="36" spans="1:15" ht="71.099999999999994" customHeight="1" outlineLevel="1" x14ac:dyDescent="0.25">
      <c r="A36" s="18" t="s">
        <v>403</v>
      </c>
      <c r="B36" s="19" t="s">
        <v>426</v>
      </c>
      <c r="C36" s="19" t="s">
        <v>143</v>
      </c>
      <c r="D36" s="19"/>
      <c r="E36" s="20">
        <v>8310</v>
      </c>
      <c r="F36" s="341">
        <v>39282.69</v>
      </c>
      <c r="G36" s="341"/>
      <c r="H36" s="20">
        <v>3430</v>
      </c>
      <c r="I36" s="342" t="s">
        <v>52</v>
      </c>
      <c r="J36" s="342"/>
      <c r="K36" s="21" t="s">
        <v>53</v>
      </c>
      <c r="L36" s="292">
        <v>3889345.6699999995</v>
      </c>
      <c r="M36" s="22"/>
      <c r="N36" s="23"/>
      <c r="O36" s="24"/>
    </row>
    <row r="37" spans="1:15" ht="71.099999999999994" customHeight="1" outlineLevel="1" x14ac:dyDescent="0.25">
      <c r="A37" s="18" t="s">
        <v>403</v>
      </c>
      <c r="B37" s="19" t="s">
        <v>426</v>
      </c>
      <c r="C37" s="19" t="s">
        <v>143</v>
      </c>
      <c r="D37" s="19"/>
      <c r="E37" s="20">
        <v>8310</v>
      </c>
      <c r="F37" s="341">
        <v>45158.96</v>
      </c>
      <c r="G37" s="341"/>
      <c r="H37" s="20">
        <v>3430</v>
      </c>
      <c r="I37" s="342" t="s">
        <v>52</v>
      </c>
      <c r="J37" s="342"/>
      <c r="K37" s="21" t="s">
        <v>53</v>
      </c>
      <c r="L37" s="292">
        <v>3934504.6299999994</v>
      </c>
      <c r="M37" s="22"/>
      <c r="N37" s="23"/>
      <c r="O37" s="24"/>
    </row>
    <row r="38" spans="1:15" ht="83.1" customHeight="1" outlineLevel="1" x14ac:dyDescent="0.25">
      <c r="A38" s="18" t="s">
        <v>403</v>
      </c>
      <c r="B38" s="19" t="s">
        <v>427</v>
      </c>
      <c r="C38" s="19" t="s">
        <v>143</v>
      </c>
      <c r="D38" s="19"/>
      <c r="E38" s="20">
        <v>8310</v>
      </c>
      <c r="F38" s="341">
        <v>216603.36</v>
      </c>
      <c r="G38" s="341"/>
      <c r="H38" s="20">
        <v>3350</v>
      </c>
      <c r="I38" s="342" t="s">
        <v>52</v>
      </c>
      <c r="J38" s="342"/>
      <c r="K38" s="21" t="s">
        <v>53</v>
      </c>
      <c r="L38" s="292">
        <v>4151107.9899999993</v>
      </c>
      <c r="M38" s="22"/>
      <c r="N38" s="23"/>
      <c r="O38" s="24"/>
    </row>
    <row r="39" spans="1:15" ht="83.1" customHeight="1" outlineLevel="1" x14ac:dyDescent="0.25">
      <c r="A39" s="18" t="s">
        <v>403</v>
      </c>
      <c r="B39" s="19" t="s">
        <v>427</v>
      </c>
      <c r="C39" s="19" t="s">
        <v>143</v>
      </c>
      <c r="D39" s="19"/>
      <c r="E39" s="20">
        <v>8310</v>
      </c>
      <c r="F39" s="341">
        <v>96179.13</v>
      </c>
      <c r="G39" s="341"/>
      <c r="H39" s="20">
        <v>3350</v>
      </c>
      <c r="I39" s="342" t="s">
        <v>52</v>
      </c>
      <c r="J39" s="342"/>
      <c r="K39" s="21" t="s">
        <v>53</v>
      </c>
      <c r="L39" s="292">
        <v>4247287.1199999992</v>
      </c>
      <c r="M39" s="22"/>
      <c r="N39" s="23"/>
      <c r="O39" s="24"/>
    </row>
    <row r="40" spans="1:15" ht="71.099999999999994" customHeight="1" outlineLevel="1" x14ac:dyDescent="0.25">
      <c r="A40" s="18" t="s">
        <v>405</v>
      </c>
      <c r="B40" s="19" t="s">
        <v>428</v>
      </c>
      <c r="C40" s="19" t="s">
        <v>143</v>
      </c>
      <c r="D40" s="19"/>
      <c r="E40" s="20">
        <v>8310</v>
      </c>
      <c r="F40" s="341">
        <v>600384.14</v>
      </c>
      <c r="G40" s="341"/>
      <c r="H40" s="20">
        <v>3350</v>
      </c>
      <c r="I40" s="342" t="s">
        <v>52</v>
      </c>
      <c r="J40" s="342"/>
      <c r="K40" s="21" t="s">
        <v>53</v>
      </c>
      <c r="L40" s="292">
        <v>4847671.2599999988</v>
      </c>
      <c r="M40" s="22"/>
      <c r="N40" s="23"/>
      <c r="O40" s="24"/>
    </row>
    <row r="41" spans="1:15" ht="71.099999999999994" customHeight="1" outlineLevel="1" x14ac:dyDescent="0.25">
      <c r="A41" s="18" t="s">
        <v>405</v>
      </c>
      <c r="B41" s="19" t="s">
        <v>428</v>
      </c>
      <c r="C41" s="19" t="s">
        <v>143</v>
      </c>
      <c r="D41" s="19"/>
      <c r="E41" s="20">
        <v>8310</v>
      </c>
      <c r="F41" s="341">
        <v>559678.39</v>
      </c>
      <c r="G41" s="341"/>
      <c r="H41" s="20">
        <v>3350</v>
      </c>
      <c r="I41" s="342" t="s">
        <v>52</v>
      </c>
      <c r="J41" s="342"/>
      <c r="K41" s="21" t="s">
        <v>53</v>
      </c>
      <c r="L41" s="292">
        <v>5407349.6499999985</v>
      </c>
      <c r="M41" s="22"/>
      <c r="N41" s="23"/>
      <c r="O41" s="24"/>
    </row>
    <row r="42" spans="1:15" ht="71.099999999999994" customHeight="1" outlineLevel="1" x14ac:dyDescent="0.25">
      <c r="A42" s="18" t="s">
        <v>405</v>
      </c>
      <c r="B42" s="19" t="s">
        <v>428</v>
      </c>
      <c r="C42" s="19" t="s">
        <v>143</v>
      </c>
      <c r="D42" s="19"/>
      <c r="E42" s="20">
        <v>8310</v>
      </c>
      <c r="F42" s="341">
        <v>193177.13</v>
      </c>
      <c r="G42" s="341"/>
      <c r="H42" s="20">
        <v>3350</v>
      </c>
      <c r="I42" s="342" t="s">
        <v>52</v>
      </c>
      <c r="J42" s="342"/>
      <c r="K42" s="21" t="s">
        <v>53</v>
      </c>
      <c r="L42" s="292">
        <v>5600526.7799999984</v>
      </c>
      <c r="M42" s="22"/>
      <c r="N42" s="23"/>
      <c r="O42" s="24"/>
    </row>
    <row r="43" spans="1:15" ht="71.099999999999994" customHeight="1" outlineLevel="1" x14ac:dyDescent="0.25">
      <c r="A43" s="18" t="s">
        <v>405</v>
      </c>
      <c r="B43" s="19" t="s">
        <v>428</v>
      </c>
      <c r="C43" s="19" t="s">
        <v>143</v>
      </c>
      <c r="D43" s="19"/>
      <c r="E43" s="20">
        <v>8310</v>
      </c>
      <c r="F43" s="341">
        <v>2644.46</v>
      </c>
      <c r="G43" s="341"/>
      <c r="H43" s="20">
        <v>3430</v>
      </c>
      <c r="I43" s="342" t="s">
        <v>52</v>
      </c>
      <c r="J43" s="342"/>
      <c r="K43" s="21" t="s">
        <v>53</v>
      </c>
      <c r="L43" s="292">
        <v>5603171.2399999984</v>
      </c>
      <c r="M43" s="22"/>
      <c r="N43" s="23"/>
      <c r="O43" s="24"/>
    </row>
    <row r="44" spans="1:15" ht="71.099999999999994" customHeight="1" outlineLevel="1" x14ac:dyDescent="0.25">
      <c r="A44" s="18" t="s">
        <v>405</v>
      </c>
      <c r="B44" s="19" t="s">
        <v>428</v>
      </c>
      <c r="C44" s="19" t="s">
        <v>143</v>
      </c>
      <c r="D44" s="19"/>
      <c r="E44" s="20">
        <v>8310</v>
      </c>
      <c r="F44" s="341">
        <v>23559.75</v>
      </c>
      <c r="G44" s="341"/>
      <c r="H44" s="20">
        <v>3430</v>
      </c>
      <c r="I44" s="342" t="s">
        <v>52</v>
      </c>
      <c r="J44" s="342"/>
      <c r="K44" s="21" t="s">
        <v>53</v>
      </c>
      <c r="L44" s="292">
        <v>5626730.9899999984</v>
      </c>
      <c r="M44" s="22"/>
      <c r="N44" s="23"/>
      <c r="O44" s="24"/>
    </row>
    <row r="45" spans="1:15" ht="71.099999999999994" customHeight="1" outlineLevel="1" x14ac:dyDescent="0.25">
      <c r="A45" s="18" t="s">
        <v>405</v>
      </c>
      <c r="B45" s="19" t="s">
        <v>428</v>
      </c>
      <c r="C45" s="19" t="s">
        <v>143</v>
      </c>
      <c r="D45" s="19"/>
      <c r="E45" s="20">
        <v>8310</v>
      </c>
      <c r="F45" s="341">
        <v>25242.59</v>
      </c>
      <c r="G45" s="341"/>
      <c r="H45" s="20">
        <v>3430</v>
      </c>
      <c r="I45" s="342" t="s">
        <v>52</v>
      </c>
      <c r="J45" s="342"/>
      <c r="K45" s="21" t="s">
        <v>53</v>
      </c>
      <c r="L45" s="292">
        <v>5651973.5799999982</v>
      </c>
      <c r="M45" s="22"/>
      <c r="N45" s="23"/>
      <c r="O45" s="24"/>
    </row>
    <row r="46" spans="1:15" ht="71.099999999999994" customHeight="1" outlineLevel="1" x14ac:dyDescent="0.25">
      <c r="A46" s="18" t="s">
        <v>405</v>
      </c>
      <c r="B46" s="19" t="s">
        <v>428</v>
      </c>
      <c r="C46" s="19" t="s">
        <v>143</v>
      </c>
      <c r="D46" s="19"/>
      <c r="E46" s="20">
        <v>8310</v>
      </c>
      <c r="F46" s="341">
        <v>71436.479999999996</v>
      </c>
      <c r="G46" s="341"/>
      <c r="H46" s="20">
        <v>3430</v>
      </c>
      <c r="I46" s="342" t="s">
        <v>52</v>
      </c>
      <c r="J46" s="342"/>
      <c r="K46" s="21" t="s">
        <v>53</v>
      </c>
      <c r="L46" s="292">
        <v>5723410.0599999987</v>
      </c>
      <c r="M46" s="22"/>
      <c r="N46" s="23"/>
      <c r="O46" s="24"/>
    </row>
    <row r="47" spans="1:15" ht="71.099999999999994" customHeight="1" outlineLevel="1" x14ac:dyDescent="0.25">
      <c r="A47" s="18" t="s">
        <v>405</v>
      </c>
      <c r="B47" s="19" t="s">
        <v>428</v>
      </c>
      <c r="C47" s="19" t="s">
        <v>143</v>
      </c>
      <c r="D47" s="19"/>
      <c r="E47" s="20">
        <v>8310</v>
      </c>
      <c r="F47" s="341">
        <v>28488.06</v>
      </c>
      <c r="G47" s="341"/>
      <c r="H47" s="20">
        <v>3430</v>
      </c>
      <c r="I47" s="342" t="s">
        <v>52</v>
      </c>
      <c r="J47" s="342"/>
      <c r="K47" s="21" t="s">
        <v>53</v>
      </c>
      <c r="L47" s="292">
        <v>5751898.1199999982</v>
      </c>
      <c r="M47" s="22"/>
      <c r="N47" s="23"/>
      <c r="O47" s="24"/>
    </row>
    <row r="48" spans="1:15" ht="71.099999999999994" customHeight="1" outlineLevel="1" x14ac:dyDescent="0.25">
      <c r="A48" s="18" t="s">
        <v>405</v>
      </c>
      <c r="B48" s="19" t="s">
        <v>428</v>
      </c>
      <c r="C48" s="19" t="s">
        <v>143</v>
      </c>
      <c r="D48" s="19"/>
      <c r="E48" s="20">
        <v>8310</v>
      </c>
      <c r="F48" s="341">
        <v>46972.19</v>
      </c>
      <c r="G48" s="341"/>
      <c r="H48" s="20">
        <v>3430</v>
      </c>
      <c r="I48" s="342" t="s">
        <v>52</v>
      </c>
      <c r="J48" s="342"/>
      <c r="K48" s="21" t="s">
        <v>53</v>
      </c>
      <c r="L48" s="292">
        <v>5798870.3099999987</v>
      </c>
      <c r="M48" s="22"/>
      <c r="N48" s="23"/>
      <c r="O48" s="24"/>
    </row>
    <row r="49" spans="1:15" ht="71.099999999999994" customHeight="1" outlineLevel="1" x14ac:dyDescent="0.25">
      <c r="A49" s="18" t="s">
        <v>374</v>
      </c>
      <c r="B49" s="19" t="s">
        <v>429</v>
      </c>
      <c r="C49" s="19" t="s">
        <v>143</v>
      </c>
      <c r="D49" s="19"/>
      <c r="E49" s="20">
        <v>8310</v>
      </c>
      <c r="F49" s="341">
        <v>448552.45</v>
      </c>
      <c r="G49" s="341"/>
      <c r="H49" s="20">
        <v>3350</v>
      </c>
      <c r="I49" s="342" t="s">
        <v>52</v>
      </c>
      <c r="J49" s="342"/>
      <c r="K49" s="21" t="s">
        <v>53</v>
      </c>
      <c r="L49" s="292">
        <v>6247422.7599999988</v>
      </c>
      <c r="M49" s="22"/>
      <c r="N49" s="23"/>
      <c r="O49" s="24"/>
    </row>
    <row r="50" spans="1:15" ht="71.099999999999994" customHeight="1" outlineLevel="1" x14ac:dyDescent="0.25">
      <c r="A50" s="18" t="s">
        <v>374</v>
      </c>
      <c r="B50" s="19" t="s">
        <v>429</v>
      </c>
      <c r="C50" s="19" t="s">
        <v>143</v>
      </c>
      <c r="D50" s="19"/>
      <c r="E50" s="20">
        <v>8310</v>
      </c>
      <c r="F50" s="341">
        <v>411262.45</v>
      </c>
      <c r="G50" s="341"/>
      <c r="H50" s="20">
        <v>3350</v>
      </c>
      <c r="I50" s="342" t="s">
        <v>52</v>
      </c>
      <c r="J50" s="342"/>
      <c r="K50" s="21" t="s">
        <v>53</v>
      </c>
      <c r="L50" s="292">
        <v>6658685.209999999</v>
      </c>
      <c r="M50" s="22"/>
      <c r="N50" s="23"/>
      <c r="O50" s="24"/>
    </row>
    <row r="51" spans="1:15" ht="71.099999999999994" customHeight="1" outlineLevel="1" x14ac:dyDescent="0.25">
      <c r="A51" s="18" t="s">
        <v>374</v>
      </c>
      <c r="B51" s="19" t="s">
        <v>429</v>
      </c>
      <c r="C51" s="19" t="s">
        <v>143</v>
      </c>
      <c r="D51" s="19"/>
      <c r="E51" s="20">
        <v>8310</v>
      </c>
      <c r="F51" s="341">
        <v>74781.600000000006</v>
      </c>
      <c r="G51" s="341"/>
      <c r="H51" s="20">
        <v>3350</v>
      </c>
      <c r="I51" s="342" t="s">
        <v>52</v>
      </c>
      <c r="J51" s="342"/>
      <c r="K51" s="21" t="s">
        <v>53</v>
      </c>
      <c r="L51" s="292">
        <v>6733466.8099999987</v>
      </c>
      <c r="M51" s="22"/>
      <c r="N51" s="23"/>
      <c r="O51" s="24"/>
    </row>
    <row r="52" spans="1:15" ht="71.099999999999994" customHeight="1" outlineLevel="1" x14ac:dyDescent="0.25">
      <c r="A52" s="18" t="s">
        <v>374</v>
      </c>
      <c r="B52" s="19" t="s">
        <v>429</v>
      </c>
      <c r="C52" s="19" t="s">
        <v>143</v>
      </c>
      <c r="D52" s="19"/>
      <c r="E52" s="20">
        <v>8310</v>
      </c>
      <c r="F52" s="341">
        <v>14724.77</v>
      </c>
      <c r="G52" s="341"/>
      <c r="H52" s="20">
        <v>3430</v>
      </c>
      <c r="I52" s="342" t="s">
        <v>52</v>
      </c>
      <c r="J52" s="342"/>
      <c r="K52" s="21" t="s">
        <v>53</v>
      </c>
      <c r="L52" s="292">
        <v>6748191.5799999982</v>
      </c>
      <c r="M52" s="22"/>
      <c r="N52" s="23"/>
      <c r="O52" s="24"/>
    </row>
    <row r="53" spans="1:15" ht="71.099999999999994" customHeight="1" outlineLevel="1" x14ac:dyDescent="0.25">
      <c r="A53" s="18" t="s">
        <v>374</v>
      </c>
      <c r="B53" s="19" t="s">
        <v>429</v>
      </c>
      <c r="C53" s="19" t="s">
        <v>143</v>
      </c>
      <c r="D53" s="19"/>
      <c r="E53" s="20">
        <v>8310</v>
      </c>
      <c r="F53" s="341">
        <v>21094</v>
      </c>
      <c r="G53" s="341"/>
      <c r="H53" s="20">
        <v>3430</v>
      </c>
      <c r="I53" s="342" t="s">
        <v>52</v>
      </c>
      <c r="J53" s="342"/>
      <c r="K53" s="21" t="s">
        <v>53</v>
      </c>
      <c r="L53" s="292">
        <v>6769285.5799999982</v>
      </c>
      <c r="M53" s="22"/>
      <c r="N53" s="23"/>
      <c r="O53" s="24"/>
    </row>
    <row r="54" spans="1:15" ht="71.099999999999994" customHeight="1" outlineLevel="1" x14ac:dyDescent="0.25">
      <c r="A54" s="18" t="s">
        <v>374</v>
      </c>
      <c r="B54" s="19" t="s">
        <v>429</v>
      </c>
      <c r="C54" s="19" t="s">
        <v>143</v>
      </c>
      <c r="D54" s="19"/>
      <c r="E54" s="20">
        <v>8310</v>
      </c>
      <c r="F54" s="341">
        <v>6077.93</v>
      </c>
      <c r="G54" s="341"/>
      <c r="H54" s="20">
        <v>3430</v>
      </c>
      <c r="I54" s="342" t="s">
        <v>52</v>
      </c>
      <c r="J54" s="342"/>
      <c r="K54" s="21" t="s">
        <v>53</v>
      </c>
      <c r="L54" s="292">
        <v>6775363.5099999979</v>
      </c>
      <c r="M54" s="22"/>
      <c r="N54" s="23"/>
      <c r="O54" s="24"/>
    </row>
    <row r="55" spans="1:15" ht="71.099999999999994" customHeight="1" outlineLevel="1" x14ac:dyDescent="0.25">
      <c r="A55" s="18" t="s">
        <v>374</v>
      </c>
      <c r="B55" s="19" t="s">
        <v>429</v>
      </c>
      <c r="C55" s="19" t="s">
        <v>143</v>
      </c>
      <c r="D55" s="19"/>
      <c r="E55" s="20">
        <v>8310</v>
      </c>
      <c r="F55" s="341">
        <v>8938.1299999999992</v>
      </c>
      <c r="G55" s="341"/>
      <c r="H55" s="20">
        <v>3430</v>
      </c>
      <c r="I55" s="342" t="s">
        <v>52</v>
      </c>
      <c r="J55" s="342"/>
      <c r="K55" s="21" t="s">
        <v>53</v>
      </c>
      <c r="L55" s="292">
        <v>6784301.6399999978</v>
      </c>
      <c r="M55" s="22"/>
      <c r="N55" s="23"/>
      <c r="O55" s="24"/>
    </row>
    <row r="56" spans="1:15" ht="71.099999999999994" customHeight="1" outlineLevel="1" x14ac:dyDescent="0.25">
      <c r="A56" s="18" t="s">
        <v>374</v>
      </c>
      <c r="B56" s="19" t="s">
        <v>429</v>
      </c>
      <c r="C56" s="19" t="s">
        <v>143</v>
      </c>
      <c r="D56" s="19"/>
      <c r="E56" s="20">
        <v>8310</v>
      </c>
      <c r="F56" s="341">
        <v>21928.22</v>
      </c>
      <c r="G56" s="341"/>
      <c r="H56" s="20">
        <v>3430</v>
      </c>
      <c r="I56" s="342" t="s">
        <v>52</v>
      </c>
      <c r="J56" s="342"/>
      <c r="K56" s="21" t="s">
        <v>53</v>
      </c>
      <c r="L56" s="292">
        <v>6806229.8599999975</v>
      </c>
      <c r="M56" s="22"/>
      <c r="N56" s="23"/>
      <c r="O56" s="24"/>
    </row>
    <row r="57" spans="1:15" ht="71.099999999999994" customHeight="1" outlineLevel="1" x14ac:dyDescent="0.25">
      <c r="A57" s="18" t="s">
        <v>374</v>
      </c>
      <c r="B57" s="19" t="s">
        <v>429</v>
      </c>
      <c r="C57" s="19" t="s">
        <v>143</v>
      </c>
      <c r="D57" s="19"/>
      <c r="E57" s="20">
        <v>8310</v>
      </c>
      <c r="F57" s="341">
        <v>43989.85</v>
      </c>
      <c r="G57" s="341"/>
      <c r="H57" s="20">
        <v>3430</v>
      </c>
      <c r="I57" s="342" t="s">
        <v>52</v>
      </c>
      <c r="J57" s="342"/>
      <c r="K57" s="21" t="s">
        <v>53</v>
      </c>
      <c r="L57" s="292">
        <v>6850219.7099999972</v>
      </c>
      <c r="M57" s="22"/>
      <c r="N57" s="23"/>
      <c r="O57" s="24"/>
    </row>
    <row r="58" spans="1:15" ht="71.099999999999994" customHeight="1" outlineLevel="1" x14ac:dyDescent="0.25">
      <c r="A58" s="18" t="s">
        <v>374</v>
      </c>
      <c r="B58" s="19" t="s">
        <v>429</v>
      </c>
      <c r="C58" s="19" t="s">
        <v>143</v>
      </c>
      <c r="D58" s="19"/>
      <c r="E58" s="20">
        <v>8310</v>
      </c>
      <c r="F58" s="341">
        <v>21928.22</v>
      </c>
      <c r="G58" s="341"/>
      <c r="H58" s="20">
        <v>3430</v>
      </c>
      <c r="I58" s="342" t="s">
        <v>52</v>
      </c>
      <c r="J58" s="342"/>
      <c r="K58" s="21" t="s">
        <v>53</v>
      </c>
      <c r="L58" s="292">
        <v>6872147.9299999969</v>
      </c>
      <c r="M58" s="22"/>
      <c r="N58" s="23"/>
      <c r="O58" s="24"/>
    </row>
    <row r="59" spans="1:15" ht="71.099999999999994" customHeight="1" outlineLevel="1" x14ac:dyDescent="0.25">
      <c r="A59" s="18" t="s">
        <v>374</v>
      </c>
      <c r="B59" s="19" t="s">
        <v>429</v>
      </c>
      <c r="C59" s="19" t="s">
        <v>143</v>
      </c>
      <c r="D59" s="19"/>
      <c r="E59" s="20">
        <v>8310</v>
      </c>
      <c r="F59" s="341">
        <v>48552.76</v>
      </c>
      <c r="G59" s="341"/>
      <c r="H59" s="20">
        <v>3430</v>
      </c>
      <c r="I59" s="342" t="s">
        <v>52</v>
      </c>
      <c r="J59" s="342"/>
      <c r="K59" s="21" t="s">
        <v>53</v>
      </c>
      <c r="L59" s="292">
        <v>6920700.6899999967</v>
      </c>
      <c r="M59" s="22"/>
      <c r="N59" s="23"/>
      <c r="O59" s="24"/>
    </row>
    <row r="60" spans="1:15" ht="71.099999999999994" customHeight="1" outlineLevel="1" x14ac:dyDescent="0.25">
      <c r="A60" s="18" t="s">
        <v>374</v>
      </c>
      <c r="B60" s="19" t="s">
        <v>429</v>
      </c>
      <c r="C60" s="19" t="s">
        <v>143</v>
      </c>
      <c r="D60" s="19"/>
      <c r="E60" s="20">
        <v>8310</v>
      </c>
      <c r="F60" s="341">
        <v>8746.07</v>
      </c>
      <c r="G60" s="341"/>
      <c r="H60" s="20">
        <v>3430</v>
      </c>
      <c r="I60" s="342" t="s">
        <v>52</v>
      </c>
      <c r="J60" s="342"/>
      <c r="K60" s="21" t="s">
        <v>53</v>
      </c>
      <c r="L60" s="292">
        <v>6929446.759999997</v>
      </c>
      <c r="M60" s="22"/>
      <c r="N60" s="23"/>
      <c r="O60" s="24"/>
    </row>
    <row r="61" spans="1:15" ht="83.1" customHeight="1" outlineLevel="1" x14ac:dyDescent="0.25">
      <c r="A61" s="18" t="s">
        <v>374</v>
      </c>
      <c r="B61" s="19" t="s">
        <v>430</v>
      </c>
      <c r="C61" s="19" t="s">
        <v>143</v>
      </c>
      <c r="D61" s="19"/>
      <c r="E61" s="20">
        <v>8310</v>
      </c>
      <c r="F61" s="341">
        <v>181224.95999999999</v>
      </c>
      <c r="G61" s="341"/>
      <c r="H61" s="20">
        <v>3350</v>
      </c>
      <c r="I61" s="342" t="s">
        <v>52</v>
      </c>
      <c r="J61" s="342"/>
      <c r="K61" s="21" t="s">
        <v>53</v>
      </c>
      <c r="L61" s="292">
        <v>7110671.7199999969</v>
      </c>
      <c r="M61" s="22"/>
      <c r="N61" s="23"/>
      <c r="O61" s="24"/>
    </row>
    <row r="62" spans="1:15" ht="83.1" customHeight="1" outlineLevel="1" x14ac:dyDescent="0.25">
      <c r="A62" s="18" t="s">
        <v>374</v>
      </c>
      <c r="B62" s="19" t="s">
        <v>430</v>
      </c>
      <c r="C62" s="19" t="s">
        <v>143</v>
      </c>
      <c r="D62" s="19"/>
      <c r="E62" s="20">
        <v>8310</v>
      </c>
      <c r="F62" s="341">
        <v>24361.19</v>
      </c>
      <c r="G62" s="341"/>
      <c r="H62" s="20">
        <v>3350</v>
      </c>
      <c r="I62" s="342" t="s">
        <v>52</v>
      </c>
      <c r="J62" s="342"/>
      <c r="K62" s="21" t="s">
        <v>53</v>
      </c>
      <c r="L62" s="292">
        <v>7135032.9099999974</v>
      </c>
      <c r="M62" s="22"/>
      <c r="N62" s="23"/>
      <c r="O62" s="24"/>
    </row>
    <row r="63" spans="1:15" ht="71.099999999999994" customHeight="1" outlineLevel="1" x14ac:dyDescent="0.25">
      <c r="A63" s="18" t="s">
        <v>408</v>
      </c>
      <c r="B63" s="19" t="s">
        <v>431</v>
      </c>
      <c r="C63" s="19" t="s">
        <v>143</v>
      </c>
      <c r="D63" s="19"/>
      <c r="E63" s="20">
        <v>8310</v>
      </c>
      <c r="F63" s="341">
        <v>42351.54</v>
      </c>
      <c r="G63" s="341"/>
      <c r="H63" s="20">
        <v>3350</v>
      </c>
      <c r="I63" s="342" t="s">
        <v>52</v>
      </c>
      <c r="J63" s="342"/>
      <c r="K63" s="21" t="s">
        <v>53</v>
      </c>
      <c r="L63" s="292">
        <v>7177384.4499999974</v>
      </c>
      <c r="M63" s="22"/>
      <c r="N63" s="23"/>
      <c r="O63" s="24"/>
    </row>
    <row r="64" spans="1:15" ht="71.099999999999994" customHeight="1" outlineLevel="1" x14ac:dyDescent="0.25">
      <c r="A64" s="18" t="s">
        <v>408</v>
      </c>
      <c r="B64" s="19" t="s">
        <v>431</v>
      </c>
      <c r="C64" s="19" t="s">
        <v>143</v>
      </c>
      <c r="D64" s="19"/>
      <c r="E64" s="20">
        <v>8310</v>
      </c>
      <c r="F64" s="341">
        <v>170220.95</v>
      </c>
      <c r="G64" s="341"/>
      <c r="H64" s="20">
        <v>3350</v>
      </c>
      <c r="I64" s="342" t="s">
        <v>52</v>
      </c>
      <c r="J64" s="342"/>
      <c r="K64" s="21" t="s">
        <v>53</v>
      </c>
      <c r="L64" s="292">
        <v>7347605.3999999976</v>
      </c>
      <c r="M64" s="22"/>
      <c r="N64" s="23"/>
      <c r="O64" s="24"/>
    </row>
    <row r="65" spans="1:15" ht="71.099999999999994" customHeight="1" outlineLevel="1" x14ac:dyDescent="0.25">
      <c r="A65" s="18" t="s">
        <v>408</v>
      </c>
      <c r="B65" s="19" t="s">
        <v>431</v>
      </c>
      <c r="C65" s="19" t="s">
        <v>143</v>
      </c>
      <c r="D65" s="19"/>
      <c r="E65" s="20">
        <v>8310</v>
      </c>
      <c r="F65" s="341">
        <v>157736.49</v>
      </c>
      <c r="G65" s="341"/>
      <c r="H65" s="20">
        <v>3350</v>
      </c>
      <c r="I65" s="342" t="s">
        <v>52</v>
      </c>
      <c r="J65" s="342"/>
      <c r="K65" s="21" t="s">
        <v>53</v>
      </c>
      <c r="L65" s="292">
        <v>7505341.8899999978</v>
      </c>
      <c r="M65" s="22"/>
      <c r="N65" s="23"/>
      <c r="O65" s="24"/>
    </row>
    <row r="66" spans="1:15" ht="71.099999999999994" customHeight="1" outlineLevel="1" x14ac:dyDescent="0.25">
      <c r="A66" s="18" t="s">
        <v>408</v>
      </c>
      <c r="B66" s="19" t="s">
        <v>431</v>
      </c>
      <c r="C66" s="19" t="s">
        <v>143</v>
      </c>
      <c r="D66" s="19"/>
      <c r="E66" s="20">
        <v>8310</v>
      </c>
      <c r="F66" s="341">
        <v>13264.81</v>
      </c>
      <c r="G66" s="341"/>
      <c r="H66" s="20">
        <v>3430</v>
      </c>
      <c r="I66" s="342" t="s">
        <v>52</v>
      </c>
      <c r="J66" s="342"/>
      <c r="K66" s="21" t="s">
        <v>53</v>
      </c>
      <c r="L66" s="292">
        <v>7518606.6999999974</v>
      </c>
      <c r="M66" s="22"/>
      <c r="N66" s="23"/>
      <c r="O66" s="24"/>
    </row>
    <row r="67" spans="1:15" ht="71.099999999999994" customHeight="1" outlineLevel="1" x14ac:dyDescent="0.25">
      <c r="A67" s="18" t="s">
        <v>408</v>
      </c>
      <c r="B67" s="19" t="s">
        <v>431</v>
      </c>
      <c r="C67" s="19" t="s">
        <v>143</v>
      </c>
      <c r="D67" s="19"/>
      <c r="E67" s="20">
        <v>8310</v>
      </c>
      <c r="F67" s="341">
        <v>4145.25</v>
      </c>
      <c r="G67" s="341"/>
      <c r="H67" s="20">
        <v>3430</v>
      </c>
      <c r="I67" s="342" t="s">
        <v>52</v>
      </c>
      <c r="J67" s="342"/>
      <c r="K67" s="21" t="s">
        <v>53</v>
      </c>
      <c r="L67" s="292">
        <v>7522751.9499999974</v>
      </c>
      <c r="M67" s="22"/>
      <c r="N67" s="23"/>
      <c r="O67" s="24"/>
    </row>
    <row r="68" spans="1:15" ht="71.099999999999994" customHeight="1" outlineLevel="1" x14ac:dyDescent="0.25">
      <c r="A68" s="18" t="s">
        <v>408</v>
      </c>
      <c r="B68" s="19" t="s">
        <v>431</v>
      </c>
      <c r="C68" s="19" t="s">
        <v>143</v>
      </c>
      <c r="D68" s="19"/>
      <c r="E68" s="20">
        <v>8310</v>
      </c>
      <c r="F68" s="341">
        <v>21676.43</v>
      </c>
      <c r="G68" s="341"/>
      <c r="H68" s="20">
        <v>3430</v>
      </c>
      <c r="I68" s="342" t="s">
        <v>52</v>
      </c>
      <c r="J68" s="342"/>
      <c r="K68" s="21" t="s">
        <v>53</v>
      </c>
      <c r="L68" s="292">
        <v>7544428.3799999971</v>
      </c>
      <c r="M68" s="22"/>
      <c r="N68" s="23"/>
      <c r="O68" s="24"/>
    </row>
    <row r="69" spans="1:15" ht="71.099999999999994" customHeight="1" outlineLevel="1" x14ac:dyDescent="0.25">
      <c r="A69" s="18" t="s">
        <v>408</v>
      </c>
      <c r="B69" s="19" t="s">
        <v>431</v>
      </c>
      <c r="C69" s="19" t="s">
        <v>143</v>
      </c>
      <c r="D69" s="19"/>
      <c r="E69" s="20">
        <v>8310</v>
      </c>
      <c r="F69" s="341">
        <v>21914.63</v>
      </c>
      <c r="G69" s="341"/>
      <c r="H69" s="20">
        <v>3430</v>
      </c>
      <c r="I69" s="342" t="s">
        <v>52</v>
      </c>
      <c r="J69" s="342"/>
      <c r="K69" s="21" t="s">
        <v>53</v>
      </c>
      <c r="L69" s="292">
        <v>7566343.009999997</v>
      </c>
      <c r="M69" s="22"/>
      <c r="N69" s="23"/>
      <c r="O69" s="24"/>
    </row>
    <row r="70" spans="1:15" ht="71.099999999999994" customHeight="1" outlineLevel="1" x14ac:dyDescent="0.25">
      <c r="A70" s="18" t="s">
        <v>408</v>
      </c>
      <c r="B70" s="19" t="s">
        <v>431</v>
      </c>
      <c r="C70" s="19" t="s">
        <v>143</v>
      </c>
      <c r="D70" s="19"/>
      <c r="E70" s="20">
        <v>8310</v>
      </c>
      <c r="F70" s="341">
        <v>5124.54</v>
      </c>
      <c r="G70" s="341"/>
      <c r="H70" s="20">
        <v>3430</v>
      </c>
      <c r="I70" s="342" t="s">
        <v>52</v>
      </c>
      <c r="J70" s="342"/>
      <c r="K70" s="21" t="s">
        <v>53</v>
      </c>
      <c r="L70" s="292">
        <v>7571467.549999997</v>
      </c>
      <c r="M70" s="22"/>
      <c r="N70" s="23"/>
      <c r="O70" s="24"/>
    </row>
    <row r="71" spans="1:15" ht="71.099999999999994" customHeight="1" outlineLevel="1" x14ac:dyDescent="0.25">
      <c r="A71" s="18" t="s">
        <v>408</v>
      </c>
      <c r="B71" s="19" t="s">
        <v>431</v>
      </c>
      <c r="C71" s="19" t="s">
        <v>143</v>
      </c>
      <c r="D71" s="19"/>
      <c r="E71" s="20">
        <v>8310</v>
      </c>
      <c r="F71" s="341">
        <v>22271.93</v>
      </c>
      <c r="G71" s="341"/>
      <c r="H71" s="20">
        <v>3430</v>
      </c>
      <c r="I71" s="342" t="s">
        <v>52</v>
      </c>
      <c r="J71" s="342"/>
      <c r="K71" s="21" t="s">
        <v>53</v>
      </c>
      <c r="L71" s="292">
        <v>7593739.4799999967</v>
      </c>
      <c r="M71" s="22"/>
      <c r="N71" s="23"/>
      <c r="O71" s="24"/>
    </row>
    <row r="72" spans="1:15" ht="71.099999999999994" customHeight="1" outlineLevel="1" x14ac:dyDescent="0.25">
      <c r="A72" s="18" t="s">
        <v>408</v>
      </c>
      <c r="B72" s="19" t="s">
        <v>431</v>
      </c>
      <c r="C72" s="19" t="s">
        <v>143</v>
      </c>
      <c r="D72" s="19"/>
      <c r="E72" s="20">
        <v>8310</v>
      </c>
      <c r="F72" s="341">
        <v>10652.05</v>
      </c>
      <c r="G72" s="341"/>
      <c r="H72" s="20">
        <v>3430</v>
      </c>
      <c r="I72" s="342" t="s">
        <v>52</v>
      </c>
      <c r="J72" s="342"/>
      <c r="K72" s="21" t="s">
        <v>53</v>
      </c>
      <c r="L72" s="292">
        <v>7604391.5299999965</v>
      </c>
      <c r="M72" s="22"/>
      <c r="N72" s="23"/>
      <c r="O72" s="24"/>
    </row>
    <row r="73" spans="1:15" ht="71.099999999999994" customHeight="1" outlineLevel="1" x14ac:dyDescent="0.25">
      <c r="A73" s="18" t="s">
        <v>408</v>
      </c>
      <c r="B73" s="19" t="s">
        <v>431</v>
      </c>
      <c r="C73" s="19" t="s">
        <v>143</v>
      </c>
      <c r="D73" s="19"/>
      <c r="E73" s="20">
        <v>8310</v>
      </c>
      <c r="F73" s="341">
        <v>32168.27</v>
      </c>
      <c r="G73" s="341"/>
      <c r="H73" s="20">
        <v>3430</v>
      </c>
      <c r="I73" s="342" t="s">
        <v>52</v>
      </c>
      <c r="J73" s="342"/>
      <c r="K73" s="21" t="s">
        <v>53</v>
      </c>
      <c r="L73" s="292">
        <v>7636559.7999999961</v>
      </c>
      <c r="M73" s="22"/>
      <c r="N73" s="23"/>
      <c r="O73" s="24"/>
    </row>
    <row r="74" spans="1:15" ht="83.1" customHeight="1" outlineLevel="1" x14ac:dyDescent="0.25">
      <c r="A74" s="18" t="s">
        <v>408</v>
      </c>
      <c r="B74" s="19" t="s">
        <v>432</v>
      </c>
      <c r="C74" s="19" t="s">
        <v>143</v>
      </c>
      <c r="D74" s="19"/>
      <c r="E74" s="20">
        <v>8310</v>
      </c>
      <c r="F74" s="341">
        <v>181112.64</v>
      </c>
      <c r="G74" s="341"/>
      <c r="H74" s="20">
        <v>3350</v>
      </c>
      <c r="I74" s="342" t="s">
        <v>52</v>
      </c>
      <c r="J74" s="342"/>
      <c r="K74" s="21" t="s">
        <v>53</v>
      </c>
      <c r="L74" s="292">
        <v>7817672.4399999958</v>
      </c>
      <c r="M74" s="22"/>
      <c r="N74" s="23"/>
      <c r="O74" s="24"/>
    </row>
    <row r="75" spans="1:15" ht="83.1" customHeight="1" outlineLevel="1" x14ac:dyDescent="0.25">
      <c r="A75" s="18" t="s">
        <v>408</v>
      </c>
      <c r="B75" s="19" t="s">
        <v>432</v>
      </c>
      <c r="C75" s="19" t="s">
        <v>143</v>
      </c>
      <c r="D75" s="19"/>
      <c r="E75" s="20">
        <v>8310</v>
      </c>
      <c r="F75" s="341">
        <v>118116.94</v>
      </c>
      <c r="G75" s="341"/>
      <c r="H75" s="20">
        <v>3350</v>
      </c>
      <c r="I75" s="342" t="s">
        <v>52</v>
      </c>
      <c r="J75" s="342"/>
      <c r="K75" s="21" t="s">
        <v>53</v>
      </c>
      <c r="L75" s="292">
        <v>7935789.3799999962</v>
      </c>
      <c r="M75" s="22"/>
      <c r="N75" s="23"/>
      <c r="O75" s="24"/>
    </row>
    <row r="76" spans="1:15" ht="83.1" customHeight="1" outlineLevel="1" x14ac:dyDescent="0.25">
      <c r="A76" s="18" t="s">
        <v>408</v>
      </c>
      <c r="B76" s="19" t="s">
        <v>432</v>
      </c>
      <c r="C76" s="19" t="s">
        <v>143</v>
      </c>
      <c r="D76" s="19"/>
      <c r="E76" s="20">
        <v>8310</v>
      </c>
      <c r="F76" s="341">
        <v>109626.49</v>
      </c>
      <c r="G76" s="341"/>
      <c r="H76" s="20">
        <v>3350</v>
      </c>
      <c r="I76" s="342" t="s">
        <v>52</v>
      </c>
      <c r="J76" s="342"/>
      <c r="K76" s="21" t="s">
        <v>53</v>
      </c>
      <c r="L76" s="292">
        <v>8045415.8699999964</v>
      </c>
      <c r="M76" s="22"/>
      <c r="N76" s="23"/>
      <c r="O76" s="24"/>
    </row>
    <row r="77" spans="1:15" ht="83.1" customHeight="1" outlineLevel="1" x14ac:dyDescent="0.25">
      <c r="A77" s="18" t="s">
        <v>408</v>
      </c>
      <c r="B77" s="19" t="s">
        <v>432</v>
      </c>
      <c r="C77" s="19" t="s">
        <v>143</v>
      </c>
      <c r="D77" s="19"/>
      <c r="E77" s="20">
        <v>8310</v>
      </c>
      <c r="F77" s="341">
        <v>184065.56</v>
      </c>
      <c r="G77" s="341"/>
      <c r="H77" s="20">
        <v>3350</v>
      </c>
      <c r="I77" s="342" t="s">
        <v>52</v>
      </c>
      <c r="J77" s="342"/>
      <c r="K77" s="21" t="s">
        <v>53</v>
      </c>
      <c r="L77" s="292">
        <v>8229481.429999996</v>
      </c>
      <c r="M77" s="22"/>
      <c r="N77" s="23"/>
      <c r="O77" s="24"/>
    </row>
    <row r="78" spans="1:15" ht="83.1" customHeight="1" outlineLevel="1" x14ac:dyDescent="0.25">
      <c r="A78" s="18" t="s">
        <v>408</v>
      </c>
      <c r="B78" s="19" t="s">
        <v>432</v>
      </c>
      <c r="C78" s="19" t="s">
        <v>143</v>
      </c>
      <c r="D78" s="19"/>
      <c r="E78" s="20">
        <v>8310</v>
      </c>
      <c r="F78" s="341">
        <v>34258.28</v>
      </c>
      <c r="G78" s="341"/>
      <c r="H78" s="20">
        <v>3350</v>
      </c>
      <c r="I78" s="342" t="s">
        <v>52</v>
      </c>
      <c r="J78" s="342"/>
      <c r="K78" s="21" t="s">
        <v>53</v>
      </c>
      <c r="L78" s="292">
        <v>8263739.7099999962</v>
      </c>
      <c r="M78" s="22"/>
      <c r="N78" s="23"/>
      <c r="O78" s="24"/>
    </row>
    <row r="79" spans="1:15" ht="83.1" customHeight="1" outlineLevel="1" x14ac:dyDescent="0.25">
      <c r="A79" s="18" t="s">
        <v>408</v>
      </c>
      <c r="B79" s="19" t="s">
        <v>432</v>
      </c>
      <c r="C79" s="19" t="s">
        <v>143</v>
      </c>
      <c r="D79" s="19"/>
      <c r="E79" s="20">
        <v>8310</v>
      </c>
      <c r="F79" s="341">
        <v>67581.929999999993</v>
      </c>
      <c r="G79" s="341"/>
      <c r="H79" s="20">
        <v>3350</v>
      </c>
      <c r="I79" s="342" t="s">
        <v>52</v>
      </c>
      <c r="J79" s="342"/>
      <c r="K79" s="21" t="s">
        <v>53</v>
      </c>
      <c r="L79" s="292">
        <v>8331321.6399999959</v>
      </c>
      <c r="M79" s="22"/>
      <c r="N79" s="23"/>
      <c r="O79" s="24"/>
    </row>
    <row r="80" spans="1:15" ht="71.099999999999994" customHeight="1" outlineLevel="1" x14ac:dyDescent="0.25">
      <c r="A80" s="18" t="s">
        <v>410</v>
      </c>
      <c r="B80" s="19" t="s">
        <v>433</v>
      </c>
      <c r="C80" s="19" t="s">
        <v>143</v>
      </c>
      <c r="D80" s="19"/>
      <c r="E80" s="20">
        <v>8310</v>
      </c>
      <c r="F80" s="341">
        <v>307010.51</v>
      </c>
      <c r="G80" s="341"/>
      <c r="H80" s="20">
        <v>3350</v>
      </c>
      <c r="I80" s="342" t="s">
        <v>52</v>
      </c>
      <c r="J80" s="342"/>
      <c r="K80" s="21" t="s">
        <v>53</v>
      </c>
      <c r="L80" s="292">
        <v>8638332.1499999966</v>
      </c>
      <c r="M80" s="22"/>
      <c r="N80" s="23"/>
      <c r="O80" s="24"/>
    </row>
    <row r="81" spans="1:15" ht="71.099999999999994" customHeight="1" outlineLevel="1" x14ac:dyDescent="0.25">
      <c r="A81" s="18" t="s">
        <v>410</v>
      </c>
      <c r="B81" s="19" t="s">
        <v>433</v>
      </c>
      <c r="C81" s="19" t="s">
        <v>143</v>
      </c>
      <c r="D81" s="19"/>
      <c r="E81" s="20">
        <v>8310</v>
      </c>
      <c r="F81" s="341">
        <v>379079.39</v>
      </c>
      <c r="G81" s="341"/>
      <c r="H81" s="20">
        <v>3350</v>
      </c>
      <c r="I81" s="342" t="s">
        <v>52</v>
      </c>
      <c r="J81" s="342"/>
      <c r="K81" s="21" t="s">
        <v>53</v>
      </c>
      <c r="L81" s="292">
        <v>9017411.5399999972</v>
      </c>
      <c r="M81" s="22"/>
      <c r="N81" s="23"/>
      <c r="O81" s="24"/>
    </row>
    <row r="82" spans="1:15" ht="71.099999999999994" customHeight="1" outlineLevel="1" x14ac:dyDescent="0.25">
      <c r="A82" s="18" t="s">
        <v>410</v>
      </c>
      <c r="B82" s="19" t="s">
        <v>433</v>
      </c>
      <c r="C82" s="19" t="s">
        <v>143</v>
      </c>
      <c r="D82" s="19"/>
      <c r="E82" s="20">
        <v>8310</v>
      </c>
      <c r="F82" s="341">
        <v>379110.88</v>
      </c>
      <c r="G82" s="341"/>
      <c r="H82" s="20">
        <v>3350</v>
      </c>
      <c r="I82" s="342" t="s">
        <v>52</v>
      </c>
      <c r="J82" s="342"/>
      <c r="K82" s="21" t="s">
        <v>53</v>
      </c>
      <c r="L82" s="292">
        <v>9396522.4199999981</v>
      </c>
      <c r="M82" s="22"/>
      <c r="N82" s="23"/>
      <c r="O82" s="24"/>
    </row>
    <row r="83" spans="1:15" ht="71.099999999999994" customHeight="1" outlineLevel="1" x14ac:dyDescent="0.25">
      <c r="A83" s="18" t="s">
        <v>410</v>
      </c>
      <c r="B83" s="19" t="s">
        <v>433</v>
      </c>
      <c r="C83" s="19" t="s">
        <v>143</v>
      </c>
      <c r="D83" s="19"/>
      <c r="E83" s="20">
        <v>8310</v>
      </c>
      <c r="F83" s="341">
        <v>36213.269999999997</v>
      </c>
      <c r="G83" s="341"/>
      <c r="H83" s="20">
        <v>3430</v>
      </c>
      <c r="I83" s="342" t="s">
        <v>52</v>
      </c>
      <c r="J83" s="342"/>
      <c r="K83" s="21" t="s">
        <v>53</v>
      </c>
      <c r="L83" s="292">
        <v>9432735.6899999976</v>
      </c>
      <c r="M83" s="22"/>
      <c r="N83" s="23"/>
      <c r="O83" s="24"/>
    </row>
    <row r="84" spans="1:15" ht="71.099999999999994" customHeight="1" outlineLevel="1" x14ac:dyDescent="0.25">
      <c r="A84" s="18" t="s">
        <v>410</v>
      </c>
      <c r="B84" s="19" t="s">
        <v>433</v>
      </c>
      <c r="C84" s="19" t="s">
        <v>143</v>
      </c>
      <c r="D84" s="19"/>
      <c r="E84" s="20">
        <v>8310</v>
      </c>
      <c r="F84" s="341">
        <v>44816.73</v>
      </c>
      <c r="G84" s="341"/>
      <c r="H84" s="20">
        <v>3430</v>
      </c>
      <c r="I84" s="342" t="s">
        <v>52</v>
      </c>
      <c r="J84" s="342"/>
      <c r="K84" s="21" t="s">
        <v>53</v>
      </c>
      <c r="L84" s="292">
        <v>9477552.4199999981</v>
      </c>
      <c r="M84" s="22"/>
      <c r="N84" s="23"/>
      <c r="O84" s="24"/>
    </row>
    <row r="85" spans="1:15" ht="71.099999999999994" customHeight="1" outlineLevel="1" x14ac:dyDescent="0.25">
      <c r="A85" s="18" t="s">
        <v>410</v>
      </c>
      <c r="B85" s="19" t="s">
        <v>433</v>
      </c>
      <c r="C85" s="19" t="s">
        <v>143</v>
      </c>
      <c r="D85" s="19"/>
      <c r="E85" s="20">
        <v>8310</v>
      </c>
      <c r="F85" s="341">
        <v>120462.42</v>
      </c>
      <c r="G85" s="341"/>
      <c r="H85" s="20">
        <v>3430</v>
      </c>
      <c r="I85" s="342" t="s">
        <v>52</v>
      </c>
      <c r="J85" s="342"/>
      <c r="K85" s="21" t="s">
        <v>53</v>
      </c>
      <c r="L85" s="292">
        <v>9598014.839999998</v>
      </c>
      <c r="M85" s="22"/>
      <c r="N85" s="23"/>
      <c r="O85" s="24"/>
    </row>
    <row r="86" spans="1:15" ht="71.099999999999994" customHeight="1" outlineLevel="1" x14ac:dyDescent="0.25">
      <c r="A86" s="18" t="s">
        <v>410</v>
      </c>
      <c r="B86" s="19" t="s">
        <v>433</v>
      </c>
      <c r="C86" s="19" t="s">
        <v>143</v>
      </c>
      <c r="D86" s="19"/>
      <c r="E86" s="20">
        <v>8310</v>
      </c>
      <c r="F86" s="341">
        <v>50274.95</v>
      </c>
      <c r="G86" s="341"/>
      <c r="H86" s="20">
        <v>3430</v>
      </c>
      <c r="I86" s="342" t="s">
        <v>52</v>
      </c>
      <c r="J86" s="342"/>
      <c r="K86" s="21" t="s">
        <v>53</v>
      </c>
      <c r="L86" s="292">
        <v>9648289.7899999972</v>
      </c>
      <c r="M86" s="22"/>
      <c r="N86" s="23"/>
      <c r="O86" s="24"/>
    </row>
    <row r="87" spans="1:15" ht="71.099999999999994" customHeight="1" outlineLevel="1" x14ac:dyDescent="0.25">
      <c r="A87" s="18" t="s">
        <v>412</v>
      </c>
      <c r="B87" s="19" t="s">
        <v>434</v>
      </c>
      <c r="C87" s="19" t="s">
        <v>143</v>
      </c>
      <c r="D87" s="19"/>
      <c r="E87" s="20">
        <v>8310</v>
      </c>
      <c r="F87" s="341">
        <v>410940.53</v>
      </c>
      <c r="G87" s="341"/>
      <c r="H87" s="20">
        <v>3350</v>
      </c>
      <c r="I87" s="342" t="s">
        <v>52</v>
      </c>
      <c r="J87" s="342"/>
      <c r="K87" s="21" t="s">
        <v>53</v>
      </c>
      <c r="L87" s="292">
        <v>10059230.319999997</v>
      </c>
      <c r="M87" s="22"/>
      <c r="N87" s="23"/>
      <c r="O87" s="24"/>
    </row>
    <row r="88" spans="1:15" ht="71.099999999999994" customHeight="1" outlineLevel="1" x14ac:dyDescent="0.25">
      <c r="A88" s="18" t="s">
        <v>412</v>
      </c>
      <c r="B88" s="19" t="s">
        <v>434</v>
      </c>
      <c r="C88" s="19" t="s">
        <v>143</v>
      </c>
      <c r="D88" s="19"/>
      <c r="E88" s="20">
        <v>8310</v>
      </c>
      <c r="F88" s="341">
        <v>111717.69</v>
      </c>
      <c r="G88" s="341"/>
      <c r="H88" s="20">
        <v>3350</v>
      </c>
      <c r="I88" s="342" t="s">
        <v>52</v>
      </c>
      <c r="J88" s="342"/>
      <c r="K88" s="21" t="s">
        <v>53</v>
      </c>
      <c r="L88" s="292">
        <v>10170948.009999996</v>
      </c>
      <c r="M88" s="22"/>
      <c r="N88" s="23"/>
      <c r="O88" s="24"/>
    </row>
    <row r="89" spans="1:15" ht="71.099999999999994" customHeight="1" outlineLevel="1" x14ac:dyDescent="0.25">
      <c r="A89" s="18" t="s">
        <v>412</v>
      </c>
      <c r="B89" s="19" t="s">
        <v>434</v>
      </c>
      <c r="C89" s="19" t="s">
        <v>143</v>
      </c>
      <c r="D89" s="19"/>
      <c r="E89" s="20">
        <v>8310</v>
      </c>
      <c r="F89" s="341">
        <v>48513.8</v>
      </c>
      <c r="G89" s="341"/>
      <c r="H89" s="20">
        <v>3430</v>
      </c>
      <c r="I89" s="342" t="s">
        <v>52</v>
      </c>
      <c r="J89" s="342"/>
      <c r="K89" s="21" t="s">
        <v>53</v>
      </c>
      <c r="L89" s="292">
        <v>10219461.809999997</v>
      </c>
      <c r="M89" s="22"/>
      <c r="N89" s="23"/>
      <c r="O89" s="24"/>
    </row>
    <row r="90" spans="1:15" ht="71.099999999999994" customHeight="1" outlineLevel="1" x14ac:dyDescent="0.25">
      <c r="A90" s="18" t="s">
        <v>412</v>
      </c>
      <c r="B90" s="19" t="s">
        <v>434</v>
      </c>
      <c r="C90" s="19" t="s">
        <v>143</v>
      </c>
      <c r="D90" s="19"/>
      <c r="E90" s="20">
        <v>8310</v>
      </c>
      <c r="F90" s="341">
        <v>12307.84</v>
      </c>
      <c r="G90" s="341"/>
      <c r="H90" s="20">
        <v>3430</v>
      </c>
      <c r="I90" s="342" t="s">
        <v>52</v>
      </c>
      <c r="J90" s="342"/>
      <c r="K90" s="21" t="s">
        <v>53</v>
      </c>
      <c r="L90" s="292">
        <v>10231769.649999997</v>
      </c>
      <c r="M90" s="22"/>
      <c r="N90" s="23"/>
      <c r="O90" s="24"/>
    </row>
    <row r="91" spans="1:15" ht="71.099999999999994" customHeight="1" outlineLevel="1" x14ac:dyDescent="0.25">
      <c r="A91" s="18" t="s">
        <v>412</v>
      </c>
      <c r="B91" s="19" t="s">
        <v>435</v>
      </c>
      <c r="C91" s="19" t="s">
        <v>143</v>
      </c>
      <c r="D91" s="19"/>
      <c r="E91" s="20">
        <v>8310</v>
      </c>
      <c r="F91" s="341">
        <v>465062.63</v>
      </c>
      <c r="G91" s="341"/>
      <c r="H91" s="20">
        <v>3350</v>
      </c>
      <c r="I91" s="342" t="s">
        <v>52</v>
      </c>
      <c r="J91" s="342"/>
      <c r="K91" s="21" t="s">
        <v>53</v>
      </c>
      <c r="L91" s="292">
        <v>10696832.279999997</v>
      </c>
      <c r="M91" s="22"/>
      <c r="N91" s="23"/>
      <c r="O91" s="24"/>
    </row>
    <row r="92" spans="1:15" ht="71.099999999999994" customHeight="1" outlineLevel="1" x14ac:dyDescent="0.25">
      <c r="A92" s="18" t="s">
        <v>412</v>
      </c>
      <c r="B92" s="19" t="s">
        <v>435</v>
      </c>
      <c r="C92" s="19" t="s">
        <v>143</v>
      </c>
      <c r="D92" s="19"/>
      <c r="E92" s="20">
        <v>8310</v>
      </c>
      <c r="F92" s="341">
        <v>247099.91</v>
      </c>
      <c r="G92" s="341"/>
      <c r="H92" s="20">
        <v>3350</v>
      </c>
      <c r="I92" s="342" t="s">
        <v>52</v>
      </c>
      <c r="J92" s="342"/>
      <c r="K92" s="21" t="s">
        <v>53</v>
      </c>
      <c r="L92" s="292">
        <v>10943932.189999998</v>
      </c>
      <c r="M92" s="22"/>
      <c r="N92" s="23"/>
      <c r="O92" s="24"/>
    </row>
    <row r="93" spans="1:15" ht="71.099999999999994" customHeight="1" outlineLevel="1" x14ac:dyDescent="0.25">
      <c r="A93" s="18" t="s">
        <v>412</v>
      </c>
      <c r="B93" s="19" t="s">
        <v>435</v>
      </c>
      <c r="C93" s="19" t="s">
        <v>143</v>
      </c>
      <c r="D93" s="19"/>
      <c r="E93" s="20">
        <v>8310</v>
      </c>
      <c r="F93" s="341">
        <v>55062.58</v>
      </c>
      <c r="G93" s="341"/>
      <c r="H93" s="20">
        <v>3430</v>
      </c>
      <c r="I93" s="342" t="s">
        <v>52</v>
      </c>
      <c r="J93" s="342"/>
      <c r="K93" s="21" t="s">
        <v>53</v>
      </c>
      <c r="L93" s="292">
        <v>10998994.769999998</v>
      </c>
      <c r="M93" s="22"/>
      <c r="N93" s="23"/>
      <c r="O93" s="24"/>
    </row>
    <row r="94" spans="1:15" ht="71.099999999999994" customHeight="1" outlineLevel="1" x14ac:dyDescent="0.25">
      <c r="A94" s="18" t="s">
        <v>386</v>
      </c>
      <c r="B94" s="19" t="s">
        <v>436</v>
      </c>
      <c r="C94" s="19" t="s">
        <v>143</v>
      </c>
      <c r="D94" s="19"/>
      <c r="E94" s="20">
        <v>8310</v>
      </c>
      <c r="F94" s="341">
        <v>394475.86</v>
      </c>
      <c r="G94" s="341"/>
      <c r="H94" s="20">
        <v>3350</v>
      </c>
      <c r="I94" s="342" t="s">
        <v>52</v>
      </c>
      <c r="J94" s="342"/>
      <c r="K94" s="21" t="s">
        <v>53</v>
      </c>
      <c r="L94" s="292">
        <v>11393470.629999997</v>
      </c>
      <c r="M94" s="22"/>
      <c r="N94" s="23"/>
      <c r="O94" s="24"/>
    </row>
    <row r="95" spans="1:15" ht="71.099999999999994" customHeight="1" outlineLevel="1" x14ac:dyDescent="0.25">
      <c r="A95" s="18" t="s">
        <v>386</v>
      </c>
      <c r="B95" s="19" t="s">
        <v>436</v>
      </c>
      <c r="C95" s="19" t="s">
        <v>143</v>
      </c>
      <c r="D95" s="19"/>
      <c r="E95" s="20">
        <v>8310</v>
      </c>
      <c r="F95" s="341">
        <v>318898.14</v>
      </c>
      <c r="G95" s="341"/>
      <c r="H95" s="20">
        <v>3350</v>
      </c>
      <c r="I95" s="342" t="s">
        <v>52</v>
      </c>
      <c r="J95" s="342"/>
      <c r="K95" s="21" t="s">
        <v>53</v>
      </c>
      <c r="L95" s="292">
        <v>11712368.769999998</v>
      </c>
      <c r="M95" s="22"/>
      <c r="N95" s="23"/>
      <c r="O95" s="24"/>
    </row>
    <row r="96" spans="1:15" ht="71.099999999999994" customHeight="1" outlineLevel="1" x14ac:dyDescent="0.25">
      <c r="A96" s="18" t="s">
        <v>386</v>
      </c>
      <c r="B96" s="19" t="s">
        <v>436</v>
      </c>
      <c r="C96" s="19" t="s">
        <v>143</v>
      </c>
      <c r="D96" s="19"/>
      <c r="E96" s="20">
        <v>8310</v>
      </c>
      <c r="F96" s="341">
        <v>116006.2</v>
      </c>
      <c r="G96" s="341"/>
      <c r="H96" s="20">
        <v>3350</v>
      </c>
      <c r="I96" s="342" t="s">
        <v>52</v>
      </c>
      <c r="J96" s="342"/>
      <c r="K96" s="21" t="s">
        <v>53</v>
      </c>
      <c r="L96" s="292">
        <v>11828374.969999997</v>
      </c>
      <c r="M96" s="22"/>
      <c r="N96" s="23"/>
      <c r="O96" s="24"/>
    </row>
    <row r="97" spans="1:15" ht="71.099999999999994" customHeight="1" outlineLevel="1" x14ac:dyDescent="0.25">
      <c r="A97" s="18" t="s">
        <v>386</v>
      </c>
      <c r="B97" s="19" t="s">
        <v>436</v>
      </c>
      <c r="C97" s="19" t="s">
        <v>143</v>
      </c>
      <c r="D97" s="19"/>
      <c r="E97" s="20">
        <v>8310</v>
      </c>
      <c r="F97" s="341">
        <v>356899.68</v>
      </c>
      <c r="G97" s="341"/>
      <c r="H97" s="20">
        <v>3350</v>
      </c>
      <c r="I97" s="342" t="s">
        <v>52</v>
      </c>
      <c r="J97" s="342"/>
      <c r="K97" s="21" t="s">
        <v>53</v>
      </c>
      <c r="L97" s="292">
        <v>12185274.649999997</v>
      </c>
      <c r="M97" s="22"/>
      <c r="N97" s="23"/>
      <c r="O97" s="24"/>
    </row>
    <row r="98" spans="1:15" ht="71.099999999999994" customHeight="1" outlineLevel="1" x14ac:dyDescent="0.25">
      <c r="A98" s="18" t="s">
        <v>386</v>
      </c>
      <c r="B98" s="19" t="s">
        <v>436</v>
      </c>
      <c r="C98" s="19" t="s">
        <v>143</v>
      </c>
      <c r="D98" s="19"/>
      <c r="E98" s="20">
        <v>8310</v>
      </c>
      <c r="F98" s="341">
        <v>46521.58</v>
      </c>
      <c r="G98" s="341"/>
      <c r="H98" s="20">
        <v>3430</v>
      </c>
      <c r="I98" s="342" t="s">
        <v>52</v>
      </c>
      <c r="J98" s="342"/>
      <c r="K98" s="21" t="s">
        <v>53</v>
      </c>
      <c r="L98" s="292">
        <v>12231796.229999997</v>
      </c>
      <c r="M98" s="22"/>
      <c r="N98" s="23"/>
      <c r="O98" s="24"/>
    </row>
    <row r="99" spans="1:15" ht="71.099999999999994" customHeight="1" outlineLevel="1" x14ac:dyDescent="0.25">
      <c r="A99" s="18" t="s">
        <v>386</v>
      </c>
      <c r="B99" s="19" t="s">
        <v>436</v>
      </c>
      <c r="C99" s="19" t="s">
        <v>143</v>
      </c>
      <c r="D99" s="19"/>
      <c r="E99" s="20">
        <v>8310</v>
      </c>
      <c r="F99" s="341">
        <v>36512.39</v>
      </c>
      <c r="G99" s="341"/>
      <c r="H99" s="20">
        <v>3430</v>
      </c>
      <c r="I99" s="342" t="s">
        <v>52</v>
      </c>
      <c r="J99" s="342"/>
      <c r="K99" s="21" t="s">
        <v>53</v>
      </c>
      <c r="L99" s="292">
        <v>12268308.619999997</v>
      </c>
      <c r="M99" s="22"/>
      <c r="N99" s="23"/>
      <c r="O99" s="24"/>
    </row>
    <row r="100" spans="1:15" ht="71.099999999999994" customHeight="1" outlineLevel="1" x14ac:dyDescent="0.25">
      <c r="A100" s="18" t="s">
        <v>386</v>
      </c>
      <c r="B100" s="19" t="s">
        <v>436</v>
      </c>
      <c r="C100" s="19" t="s">
        <v>143</v>
      </c>
      <c r="D100" s="19"/>
      <c r="E100" s="20">
        <v>8310</v>
      </c>
      <c r="F100" s="341">
        <v>12826.75</v>
      </c>
      <c r="G100" s="341"/>
      <c r="H100" s="20">
        <v>3430</v>
      </c>
      <c r="I100" s="342" t="s">
        <v>52</v>
      </c>
      <c r="J100" s="342"/>
      <c r="K100" s="21" t="s">
        <v>53</v>
      </c>
      <c r="L100" s="292">
        <v>12281135.369999997</v>
      </c>
      <c r="M100" s="22"/>
      <c r="N100" s="23"/>
      <c r="O100" s="24"/>
    </row>
    <row r="101" spans="1:15" ht="71.099999999999994" customHeight="1" outlineLevel="1" x14ac:dyDescent="0.25">
      <c r="A101" s="18" t="s">
        <v>388</v>
      </c>
      <c r="B101" s="19" t="s">
        <v>437</v>
      </c>
      <c r="C101" s="19" t="s">
        <v>143</v>
      </c>
      <c r="D101" s="19"/>
      <c r="E101" s="20">
        <v>8310</v>
      </c>
      <c r="F101" s="341">
        <v>494930.57</v>
      </c>
      <c r="G101" s="341"/>
      <c r="H101" s="20">
        <v>3350</v>
      </c>
      <c r="I101" s="342" t="s">
        <v>52</v>
      </c>
      <c r="J101" s="342"/>
      <c r="K101" s="21" t="s">
        <v>53</v>
      </c>
      <c r="L101" s="292">
        <v>12776065.939999998</v>
      </c>
      <c r="M101" s="22"/>
      <c r="N101" s="23"/>
      <c r="O101" s="24"/>
    </row>
    <row r="102" spans="1:15" ht="71.099999999999994" customHeight="1" outlineLevel="1" x14ac:dyDescent="0.25">
      <c r="A102" s="18" t="s">
        <v>388</v>
      </c>
      <c r="B102" s="19" t="s">
        <v>437</v>
      </c>
      <c r="C102" s="19" t="s">
        <v>143</v>
      </c>
      <c r="D102" s="19"/>
      <c r="E102" s="20">
        <v>8310</v>
      </c>
      <c r="F102" s="341">
        <v>180286.93</v>
      </c>
      <c r="G102" s="341"/>
      <c r="H102" s="20">
        <v>3350</v>
      </c>
      <c r="I102" s="342" t="s">
        <v>52</v>
      </c>
      <c r="J102" s="342"/>
      <c r="K102" s="21" t="s">
        <v>53</v>
      </c>
      <c r="L102" s="292">
        <v>12956352.869999997</v>
      </c>
      <c r="M102" s="22"/>
      <c r="N102" s="23"/>
      <c r="O102" s="24"/>
    </row>
    <row r="103" spans="1:15" ht="71.099999999999994" customHeight="1" outlineLevel="1" x14ac:dyDescent="0.25">
      <c r="A103" s="18" t="s">
        <v>388</v>
      </c>
      <c r="B103" s="19" t="s">
        <v>437</v>
      </c>
      <c r="C103" s="19" t="s">
        <v>143</v>
      </c>
      <c r="D103" s="19"/>
      <c r="E103" s="20">
        <v>8310</v>
      </c>
      <c r="F103" s="341">
        <v>288272.26</v>
      </c>
      <c r="G103" s="341"/>
      <c r="H103" s="20">
        <v>3350</v>
      </c>
      <c r="I103" s="342" t="s">
        <v>52</v>
      </c>
      <c r="J103" s="342"/>
      <c r="K103" s="21" t="s">
        <v>53</v>
      </c>
      <c r="L103" s="292">
        <v>13244625.129999997</v>
      </c>
      <c r="M103" s="22"/>
      <c r="N103" s="23"/>
      <c r="O103" s="24"/>
    </row>
    <row r="104" spans="1:15" ht="71.099999999999994" customHeight="1" outlineLevel="1" x14ac:dyDescent="0.25">
      <c r="A104" s="18" t="s">
        <v>388</v>
      </c>
      <c r="B104" s="19" t="s">
        <v>437</v>
      </c>
      <c r="C104" s="19" t="s">
        <v>143</v>
      </c>
      <c r="D104" s="19"/>
      <c r="E104" s="20">
        <v>8310</v>
      </c>
      <c r="F104" s="341">
        <v>58676.6</v>
      </c>
      <c r="G104" s="341"/>
      <c r="H104" s="20">
        <v>3430</v>
      </c>
      <c r="I104" s="342" t="s">
        <v>52</v>
      </c>
      <c r="J104" s="342"/>
      <c r="K104" s="21" t="s">
        <v>53</v>
      </c>
      <c r="L104" s="292">
        <v>13303301.729999997</v>
      </c>
      <c r="M104" s="22"/>
      <c r="N104" s="23"/>
      <c r="O104" s="24"/>
    </row>
    <row r="105" spans="1:15" ht="71.099999999999994" customHeight="1" outlineLevel="1" x14ac:dyDescent="0.25">
      <c r="A105" s="18" t="s">
        <v>388</v>
      </c>
      <c r="B105" s="19" t="s">
        <v>437</v>
      </c>
      <c r="C105" s="19" t="s">
        <v>143</v>
      </c>
      <c r="D105" s="19"/>
      <c r="E105" s="20">
        <v>8310</v>
      </c>
      <c r="F105" s="341">
        <v>12334.09</v>
      </c>
      <c r="G105" s="341"/>
      <c r="H105" s="20">
        <v>3430</v>
      </c>
      <c r="I105" s="342" t="s">
        <v>52</v>
      </c>
      <c r="J105" s="342"/>
      <c r="K105" s="21" t="s">
        <v>53</v>
      </c>
      <c r="L105" s="292">
        <v>13315635.819999997</v>
      </c>
      <c r="M105" s="22"/>
      <c r="N105" s="23"/>
      <c r="O105" s="24"/>
    </row>
    <row r="106" spans="1:15" ht="71.099999999999994" customHeight="1" outlineLevel="1" x14ac:dyDescent="0.25">
      <c r="A106" s="18" t="s">
        <v>388</v>
      </c>
      <c r="B106" s="19" t="s">
        <v>438</v>
      </c>
      <c r="C106" s="19" t="s">
        <v>143</v>
      </c>
      <c r="D106" s="19"/>
      <c r="E106" s="20">
        <v>8310</v>
      </c>
      <c r="F106" s="341">
        <v>467898.67</v>
      </c>
      <c r="G106" s="341"/>
      <c r="H106" s="20">
        <v>3350</v>
      </c>
      <c r="I106" s="342" t="s">
        <v>52</v>
      </c>
      <c r="J106" s="342"/>
      <c r="K106" s="21" t="s">
        <v>53</v>
      </c>
      <c r="L106" s="292">
        <v>13783534.489999996</v>
      </c>
      <c r="M106" s="22"/>
      <c r="N106" s="23"/>
      <c r="O106" s="24"/>
    </row>
    <row r="107" spans="1:15" ht="71.099999999999994" customHeight="1" outlineLevel="1" x14ac:dyDescent="0.25">
      <c r="A107" s="18" t="s">
        <v>388</v>
      </c>
      <c r="B107" s="19" t="s">
        <v>438</v>
      </c>
      <c r="C107" s="19" t="s">
        <v>143</v>
      </c>
      <c r="D107" s="19"/>
      <c r="E107" s="20">
        <v>8310</v>
      </c>
      <c r="F107" s="341">
        <v>55405.74</v>
      </c>
      <c r="G107" s="341"/>
      <c r="H107" s="20">
        <v>3430</v>
      </c>
      <c r="I107" s="342" t="s">
        <v>52</v>
      </c>
      <c r="J107" s="342"/>
      <c r="K107" s="21" t="s">
        <v>53</v>
      </c>
      <c r="L107" s="292">
        <v>13838940.229999997</v>
      </c>
      <c r="M107" s="22"/>
      <c r="N107" s="23"/>
      <c r="O107" s="24"/>
    </row>
    <row r="108" spans="1:15" ht="71.099999999999994" customHeight="1" outlineLevel="1" x14ac:dyDescent="0.25">
      <c r="A108" s="18" t="s">
        <v>416</v>
      </c>
      <c r="B108" s="19" t="s">
        <v>439</v>
      </c>
      <c r="C108" s="19" t="s">
        <v>143</v>
      </c>
      <c r="D108" s="19"/>
      <c r="E108" s="20">
        <v>8310</v>
      </c>
      <c r="F108" s="341">
        <v>267413.19</v>
      </c>
      <c r="G108" s="341"/>
      <c r="H108" s="20">
        <v>3350</v>
      </c>
      <c r="I108" s="342" t="s">
        <v>52</v>
      </c>
      <c r="J108" s="342"/>
      <c r="K108" s="21" t="s">
        <v>53</v>
      </c>
      <c r="L108" s="292">
        <v>14106353.419999996</v>
      </c>
      <c r="M108" s="22"/>
      <c r="N108" s="23"/>
      <c r="O108" s="24"/>
    </row>
    <row r="109" spans="1:15" ht="71.099999999999994" customHeight="1" outlineLevel="1" x14ac:dyDescent="0.25">
      <c r="A109" s="18" t="s">
        <v>416</v>
      </c>
      <c r="B109" s="19" t="s">
        <v>439</v>
      </c>
      <c r="C109" s="19" t="s">
        <v>143</v>
      </c>
      <c r="D109" s="19"/>
      <c r="E109" s="20">
        <v>8310</v>
      </c>
      <c r="F109" s="341">
        <v>147717.10999999999</v>
      </c>
      <c r="G109" s="341"/>
      <c r="H109" s="20">
        <v>3350</v>
      </c>
      <c r="I109" s="342" t="s">
        <v>52</v>
      </c>
      <c r="J109" s="342"/>
      <c r="K109" s="21" t="s">
        <v>53</v>
      </c>
      <c r="L109" s="292">
        <v>14254070.529999996</v>
      </c>
      <c r="M109" s="22"/>
      <c r="N109" s="23"/>
      <c r="O109" s="24"/>
    </row>
    <row r="110" spans="1:15" ht="71.099999999999994" customHeight="1" outlineLevel="1" x14ac:dyDescent="0.25">
      <c r="A110" s="18" t="s">
        <v>416</v>
      </c>
      <c r="B110" s="19" t="s">
        <v>439</v>
      </c>
      <c r="C110" s="19" t="s">
        <v>143</v>
      </c>
      <c r="D110" s="19"/>
      <c r="E110" s="20">
        <v>8310</v>
      </c>
      <c r="F110" s="341">
        <v>32357</v>
      </c>
      <c r="G110" s="341"/>
      <c r="H110" s="20">
        <v>3430</v>
      </c>
      <c r="I110" s="342" t="s">
        <v>52</v>
      </c>
      <c r="J110" s="342"/>
      <c r="K110" s="21" t="s">
        <v>53</v>
      </c>
      <c r="L110" s="292">
        <v>14286427.529999996</v>
      </c>
      <c r="M110" s="22"/>
      <c r="N110" s="23"/>
      <c r="O110" s="24"/>
    </row>
    <row r="111" spans="1:15" ht="71.099999999999994" customHeight="1" outlineLevel="1" x14ac:dyDescent="0.25">
      <c r="A111" s="18" t="s">
        <v>416</v>
      </c>
      <c r="B111" s="19" t="s">
        <v>439</v>
      </c>
      <c r="C111" s="19" t="s">
        <v>143</v>
      </c>
      <c r="D111" s="19"/>
      <c r="E111" s="20">
        <v>8310</v>
      </c>
      <c r="F111" s="341">
        <v>16663.77</v>
      </c>
      <c r="G111" s="341"/>
      <c r="H111" s="20">
        <v>3430</v>
      </c>
      <c r="I111" s="342" t="s">
        <v>52</v>
      </c>
      <c r="J111" s="342"/>
      <c r="K111" s="21" t="s">
        <v>53</v>
      </c>
      <c r="L111" s="292">
        <v>14303091.299999995</v>
      </c>
      <c r="M111" s="22"/>
      <c r="N111" s="23"/>
      <c r="O111" s="24"/>
    </row>
    <row r="112" spans="1:15" ht="71.099999999999994" customHeight="1" outlineLevel="1" x14ac:dyDescent="0.25">
      <c r="A112" s="18" t="s">
        <v>416</v>
      </c>
      <c r="B112" s="19" t="s">
        <v>440</v>
      </c>
      <c r="C112" s="19" t="s">
        <v>143</v>
      </c>
      <c r="D112" s="19"/>
      <c r="E112" s="20">
        <v>8310</v>
      </c>
      <c r="F112" s="341">
        <v>454415.58</v>
      </c>
      <c r="G112" s="341"/>
      <c r="H112" s="20">
        <v>3350</v>
      </c>
      <c r="I112" s="342" t="s">
        <v>52</v>
      </c>
      <c r="J112" s="342"/>
      <c r="K112" s="21" t="s">
        <v>53</v>
      </c>
      <c r="L112" s="292">
        <v>14757506.879999995</v>
      </c>
      <c r="M112" s="22"/>
      <c r="N112" s="23"/>
      <c r="O112" s="24"/>
    </row>
    <row r="113" spans="1:15" ht="71.099999999999994" customHeight="1" outlineLevel="1" x14ac:dyDescent="0.25">
      <c r="A113" s="18" t="s">
        <v>416</v>
      </c>
      <c r="B113" s="19" t="s">
        <v>440</v>
      </c>
      <c r="C113" s="19" t="s">
        <v>143</v>
      </c>
      <c r="D113" s="19"/>
      <c r="E113" s="20">
        <v>8310</v>
      </c>
      <c r="F113" s="341">
        <v>97817.85</v>
      </c>
      <c r="G113" s="341"/>
      <c r="H113" s="20">
        <v>3350</v>
      </c>
      <c r="I113" s="342" t="s">
        <v>52</v>
      </c>
      <c r="J113" s="342"/>
      <c r="K113" s="21" t="s">
        <v>53</v>
      </c>
      <c r="L113" s="292">
        <v>14855324.729999995</v>
      </c>
      <c r="M113" s="22"/>
      <c r="N113" s="23"/>
      <c r="O113" s="24"/>
    </row>
    <row r="114" spans="1:15" ht="71.099999999999994" customHeight="1" outlineLevel="1" x14ac:dyDescent="0.25">
      <c r="A114" s="18" t="s">
        <v>416</v>
      </c>
      <c r="B114" s="19" t="s">
        <v>440</v>
      </c>
      <c r="C114" s="19" t="s">
        <v>143</v>
      </c>
      <c r="D114" s="19"/>
      <c r="E114" s="20">
        <v>8310</v>
      </c>
      <c r="F114" s="341">
        <v>53774.29</v>
      </c>
      <c r="G114" s="341"/>
      <c r="H114" s="20">
        <v>3430</v>
      </c>
      <c r="I114" s="342" t="s">
        <v>52</v>
      </c>
      <c r="J114" s="342"/>
      <c r="K114" s="21" t="s">
        <v>53</v>
      </c>
      <c r="L114" s="292">
        <v>14909099.019999994</v>
      </c>
      <c r="M114" s="22"/>
      <c r="N114" s="23"/>
      <c r="O114" s="24"/>
    </row>
    <row r="115" spans="1:15" ht="71.099999999999994" customHeight="1" outlineLevel="1" x14ac:dyDescent="0.25">
      <c r="A115" s="18" t="s">
        <v>418</v>
      </c>
      <c r="B115" s="19" t="s">
        <v>441</v>
      </c>
      <c r="C115" s="19" t="s">
        <v>143</v>
      </c>
      <c r="D115" s="19"/>
      <c r="E115" s="20">
        <v>8310</v>
      </c>
      <c r="F115" s="341">
        <v>517388.25</v>
      </c>
      <c r="G115" s="341"/>
      <c r="H115" s="20">
        <v>3350</v>
      </c>
      <c r="I115" s="342" t="s">
        <v>52</v>
      </c>
      <c r="J115" s="342"/>
      <c r="K115" s="21" t="s">
        <v>53</v>
      </c>
      <c r="L115" s="292">
        <v>15426487.269999994</v>
      </c>
      <c r="M115" s="22"/>
      <c r="N115" s="23"/>
      <c r="O115" s="24"/>
    </row>
    <row r="116" spans="1:15" ht="71.099999999999994" customHeight="1" outlineLevel="1" x14ac:dyDescent="0.25">
      <c r="A116" s="18" t="s">
        <v>418</v>
      </c>
      <c r="B116" s="19" t="s">
        <v>441</v>
      </c>
      <c r="C116" s="19" t="s">
        <v>143</v>
      </c>
      <c r="D116" s="19"/>
      <c r="E116" s="20">
        <v>8310</v>
      </c>
      <c r="F116" s="341">
        <v>522501.82</v>
      </c>
      <c r="G116" s="341"/>
      <c r="H116" s="20">
        <v>3350</v>
      </c>
      <c r="I116" s="342" t="s">
        <v>52</v>
      </c>
      <c r="J116" s="342"/>
      <c r="K116" s="21" t="s">
        <v>53</v>
      </c>
      <c r="L116" s="292">
        <v>15948989.089999994</v>
      </c>
      <c r="M116" s="22"/>
      <c r="N116" s="23"/>
      <c r="O116" s="24"/>
    </row>
    <row r="117" spans="1:15" ht="71.099999999999994" customHeight="1" outlineLevel="1" x14ac:dyDescent="0.25">
      <c r="A117" s="18" t="s">
        <v>418</v>
      </c>
      <c r="B117" s="19" t="s">
        <v>441</v>
      </c>
      <c r="C117" s="19" t="s">
        <v>143</v>
      </c>
      <c r="D117" s="19"/>
      <c r="E117" s="20">
        <v>8310</v>
      </c>
      <c r="F117" s="341">
        <v>103536.32000000001</v>
      </c>
      <c r="G117" s="341"/>
      <c r="H117" s="20">
        <v>3430</v>
      </c>
      <c r="I117" s="342" t="s">
        <v>52</v>
      </c>
      <c r="J117" s="342"/>
      <c r="K117" s="21" t="s">
        <v>53</v>
      </c>
      <c r="L117" s="292">
        <v>16052525.409999995</v>
      </c>
      <c r="M117" s="22"/>
      <c r="N117" s="23"/>
      <c r="O117" s="24"/>
    </row>
    <row r="118" spans="1:15" ht="71.099999999999994" customHeight="1" outlineLevel="1" x14ac:dyDescent="0.25">
      <c r="A118" s="18" t="s">
        <v>418</v>
      </c>
      <c r="B118" s="19" t="s">
        <v>441</v>
      </c>
      <c r="C118" s="19" t="s">
        <v>143</v>
      </c>
      <c r="D118" s="19"/>
      <c r="E118" s="20">
        <v>8310</v>
      </c>
      <c r="F118" s="341">
        <v>73783.78</v>
      </c>
      <c r="G118" s="341"/>
      <c r="H118" s="20">
        <v>3430</v>
      </c>
      <c r="I118" s="342" t="s">
        <v>52</v>
      </c>
      <c r="J118" s="342"/>
      <c r="K118" s="21" t="s">
        <v>53</v>
      </c>
      <c r="L118" s="292">
        <v>16126309.189999994</v>
      </c>
      <c r="M118" s="22"/>
      <c r="N118" s="23"/>
      <c r="O118" s="24"/>
    </row>
    <row r="119" spans="1:15" ht="71.099999999999994" customHeight="1" outlineLevel="1" x14ac:dyDescent="0.25">
      <c r="A119" s="18" t="s">
        <v>418</v>
      </c>
      <c r="B119" s="19" t="s">
        <v>441</v>
      </c>
      <c r="C119" s="19" t="s">
        <v>143</v>
      </c>
      <c r="D119" s="19"/>
      <c r="E119" s="20">
        <v>8310</v>
      </c>
      <c r="F119" s="341">
        <v>62012.72</v>
      </c>
      <c r="G119" s="341"/>
      <c r="H119" s="20">
        <v>3430</v>
      </c>
      <c r="I119" s="342" t="s">
        <v>52</v>
      </c>
      <c r="J119" s="342"/>
      <c r="K119" s="21" t="s">
        <v>53</v>
      </c>
      <c r="L119" s="292">
        <v>16188321.909999995</v>
      </c>
      <c r="M119" s="22"/>
      <c r="N119" s="23"/>
      <c r="O119" s="24"/>
    </row>
    <row r="120" spans="1:15" ht="71.099999999999994" customHeight="1" outlineLevel="1" x14ac:dyDescent="0.25">
      <c r="A120" s="18" t="s">
        <v>418</v>
      </c>
      <c r="B120" s="19" t="s">
        <v>442</v>
      </c>
      <c r="C120" s="19" t="s">
        <v>143</v>
      </c>
      <c r="D120" s="19"/>
      <c r="E120" s="20">
        <v>8310</v>
      </c>
      <c r="F120" s="341">
        <v>24053.39</v>
      </c>
      <c r="G120" s="341"/>
      <c r="H120" s="20">
        <v>3350</v>
      </c>
      <c r="I120" s="342" t="s">
        <v>52</v>
      </c>
      <c r="J120" s="342"/>
      <c r="K120" s="21" t="s">
        <v>53</v>
      </c>
      <c r="L120" s="292">
        <v>16212375.299999995</v>
      </c>
      <c r="M120" s="22"/>
      <c r="N120" s="23"/>
      <c r="O120" s="24"/>
    </row>
    <row r="121" spans="1:15" ht="11.45" customHeight="1" x14ac:dyDescent="0.25">
      <c r="A121" s="332" t="s">
        <v>54</v>
      </c>
      <c r="B121" s="332"/>
      <c r="C121" s="332"/>
      <c r="D121" s="332"/>
      <c r="E121" s="347">
        <v>16212375.300000001</v>
      </c>
      <c r="F121" s="347"/>
      <c r="G121" s="347"/>
      <c r="H121" s="348">
        <v>0</v>
      </c>
      <c r="I121" s="348"/>
      <c r="J121" s="348"/>
      <c r="K121" s="14" t="s">
        <v>53</v>
      </c>
      <c r="L121" s="256">
        <v>16212375.299999995</v>
      </c>
      <c r="M121" s="16"/>
      <c r="N121" s="17">
        <v>0</v>
      </c>
    </row>
    <row r="122" spans="1:15" ht="11.45" customHeight="1" x14ac:dyDescent="0.25"/>
    <row r="123" spans="1:15" ht="11.45" customHeight="1" x14ac:dyDescent="0.25">
      <c r="L123" s="295"/>
    </row>
    <row r="124" spans="1:15" ht="11.45" customHeight="1" x14ac:dyDescent="0.25"/>
    <row r="125" spans="1:15" ht="11.45" customHeight="1" x14ac:dyDescent="0.25"/>
    <row r="126" spans="1:15" ht="11.45" customHeight="1" x14ac:dyDescent="0.25"/>
    <row r="127" spans="1:15" ht="11.45" customHeight="1" x14ac:dyDescent="0.25"/>
    <row r="128" spans="1:15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</sheetData>
  <mergeCells count="241">
    <mergeCell ref="F116:G116"/>
    <mergeCell ref="I116:J116"/>
    <mergeCell ref="F117:G117"/>
    <mergeCell ref="I117:J117"/>
    <mergeCell ref="F118:G118"/>
    <mergeCell ref="I118:J118"/>
    <mergeCell ref="F119:G119"/>
    <mergeCell ref="I119:J119"/>
    <mergeCell ref="F120:G120"/>
    <mergeCell ref="I120:J120"/>
    <mergeCell ref="F111:G111"/>
    <mergeCell ref="I111:J111"/>
    <mergeCell ref="F112:G112"/>
    <mergeCell ref="I112:J112"/>
    <mergeCell ref="F113:G113"/>
    <mergeCell ref="I113:J113"/>
    <mergeCell ref="F114:G114"/>
    <mergeCell ref="I114:J114"/>
    <mergeCell ref="F115:G115"/>
    <mergeCell ref="I115:J115"/>
    <mergeCell ref="F106:G106"/>
    <mergeCell ref="I106:J106"/>
    <mergeCell ref="F107:G107"/>
    <mergeCell ref="I107:J107"/>
    <mergeCell ref="F108:G108"/>
    <mergeCell ref="I108:J108"/>
    <mergeCell ref="F109:G109"/>
    <mergeCell ref="I109:J109"/>
    <mergeCell ref="F110:G110"/>
    <mergeCell ref="I110:J110"/>
    <mergeCell ref="F101:G101"/>
    <mergeCell ref="I101:J101"/>
    <mergeCell ref="F102:G102"/>
    <mergeCell ref="I102:J102"/>
    <mergeCell ref="F103:G103"/>
    <mergeCell ref="I103:J103"/>
    <mergeCell ref="F104:G104"/>
    <mergeCell ref="I104:J104"/>
    <mergeCell ref="F105:G105"/>
    <mergeCell ref="I105:J105"/>
    <mergeCell ref="F96:G96"/>
    <mergeCell ref="I96:J96"/>
    <mergeCell ref="F97:G97"/>
    <mergeCell ref="I97:J97"/>
    <mergeCell ref="F98:G98"/>
    <mergeCell ref="I98:J98"/>
    <mergeCell ref="F99:G99"/>
    <mergeCell ref="I99:J99"/>
    <mergeCell ref="F100:G100"/>
    <mergeCell ref="I100:J100"/>
    <mergeCell ref="F91:G91"/>
    <mergeCell ref="I91:J91"/>
    <mergeCell ref="F92:G92"/>
    <mergeCell ref="I92:J92"/>
    <mergeCell ref="F93:G93"/>
    <mergeCell ref="I93:J93"/>
    <mergeCell ref="F94:G94"/>
    <mergeCell ref="I94:J94"/>
    <mergeCell ref="F95:G95"/>
    <mergeCell ref="I95:J95"/>
    <mergeCell ref="F86:G86"/>
    <mergeCell ref="I86:J86"/>
    <mergeCell ref="F87:G87"/>
    <mergeCell ref="I87:J87"/>
    <mergeCell ref="F88:G88"/>
    <mergeCell ref="I88:J88"/>
    <mergeCell ref="F89:G89"/>
    <mergeCell ref="I89:J89"/>
    <mergeCell ref="F90:G90"/>
    <mergeCell ref="I90:J90"/>
    <mergeCell ref="I81:J81"/>
    <mergeCell ref="F82:G82"/>
    <mergeCell ref="I82:J82"/>
    <mergeCell ref="F83:G83"/>
    <mergeCell ref="I83:J83"/>
    <mergeCell ref="F84:G84"/>
    <mergeCell ref="I84:J84"/>
    <mergeCell ref="F85:G85"/>
    <mergeCell ref="I85:J85"/>
    <mergeCell ref="K5:L6"/>
    <mergeCell ref="M5:N6"/>
    <mergeCell ref="F6:G6"/>
    <mergeCell ref="I6:J6"/>
    <mergeCell ref="A7:D7"/>
    <mergeCell ref="E7:J7"/>
    <mergeCell ref="A5:A6"/>
    <mergeCell ref="B5:B6"/>
    <mergeCell ref="C5:C6"/>
    <mergeCell ref="D5:D6"/>
    <mergeCell ref="E5:G5"/>
    <mergeCell ref="H5:J5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62:G62"/>
    <mergeCell ref="I62:J62"/>
    <mergeCell ref="F63:G63"/>
    <mergeCell ref="I63:J63"/>
    <mergeCell ref="F64:G64"/>
    <mergeCell ref="I64:J64"/>
    <mergeCell ref="F73:G73"/>
    <mergeCell ref="I73:J73"/>
    <mergeCell ref="F71:G71"/>
    <mergeCell ref="I71:J71"/>
    <mergeCell ref="F72:G72"/>
    <mergeCell ref="I72:J72"/>
    <mergeCell ref="F68:G68"/>
    <mergeCell ref="I68:J68"/>
    <mergeCell ref="F69:G69"/>
    <mergeCell ref="I69:J69"/>
    <mergeCell ref="F70:G70"/>
    <mergeCell ref="I70:J70"/>
    <mergeCell ref="A121:D121"/>
    <mergeCell ref="E121:G121"/>
    <mergeCell ref="H121:J121"/>
    <mergeCell ref="F65:G65"/>
    <mergeCell ref="I65:J65"/>
    <mergeCell ref="F66:G66"/>
    <mergeCell ref="I66:J66"/>
    <mergeCell ref="F67:G67"/>
    <mergeCell ref="I67:J67"/>
    <mergeCell ref="F74:G74"/>
    <mergeCell ref="I74:J74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G81"/>
  </mergeCells>
  <pageMargins left="0.23622047244094491" right="0.23622047244094491" top="0.15748031496062992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0"/>
  <sheetViews>
    <sheetView topLeftCell="A103" workbookViewId="0">
      <selection sqref="A1:XFD1048576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338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4" t="s">
        <v>50</v>
      </c>
      <c r="F6" s="344"/>
      <c r="G6" s="344"/>
      <c r="H6" s="29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3.5" customHeight="1" outlineLevel="1" x14ac:dyDescent="0.25">
      <c r="A8" s="18" t="s">
        <v>399</v>
      </c>
      <c r="B8" s="19" t="s">
        <v>443</v>
      </c>
      <c r="C8" s="19" t="s">
        <v>55</v>
      </c>
      <c r="D8" s="19" t="s">
        <v>266</v>
      </c>
      <c r="E8" s="20">
        <v>8310</v>
      </c>
      <c r="F8" s="341">
        <v>10457.32</v>
      </c>
      <c r="G8" s="341"/>
      <c r="H8" s="20">
        <v>3150</v>
      </c>
      <c r="I8" s="342" t="s">
        <v>52</v>
      </c>
      <c r="J8" s="342"/>
      <c r="K8" s="21" t="s">
        <v>53</v>
      </c>
      <c r="L8" s="292">
        <v>10457.32</v>
      </c>
      <c r="M8" s="22"/>
      <c r="N8" s="23"/>
      <c r="O8" s="24"/>
    </row>
    <row r="9" spans="1:15" ht="73.5" customHeight="1" outlineLevel="1" x14ac:dyDescent="0.25">
      <c r="A9" s="18" t="s">
        <v>399</v>
      </c>
      <c r="B9" s="19" t="s">
        <v>443</v>
      </c>
      <c r="C9" s="19" t="s">
        <v>55</v>
      </c>
      <c r="D9" s="19" t="s">
        <v>266</v>
      </c>
      <c r="E9" s="20">
        <v>8310</v>
      </c>
      <c r="F9" s="341">
        <v>11284.89</v>
      </c>
      <c r="G9" s="341"/>
      <c r="H9" s="20">
        <v>3150</v>
      </c>
      <c r="I9" s="342" t="s">
        <v>52</v>
      </c>
      <c r="J9" s="342"/>
      <c r="K9" s="21" t="s">
        <v>53</v>
      </c>
      <c r="L9" s="292">
        <v>21742.21</v>
      </c>
      <c r="M9" s="22"/>
      <c r="N9" s="23"/>
      <c r="O9" s="24"/>
    </row>
    <row r="10" spans="1:15" ht="73.5" customHeight="1" outlineLevel="1" x14ac:dyDescent="0.25">
      <c r="A10" s="18" t="s">
        <v>399</v>
      </c>
      <c r="B10" s="19" t="s">
        <v>443</v>
      </c>
      <c r="C10" s="19" t="s">
        <v>55</v>
      </c>
      <c r="D10" s="19" t="s">
        <v>266</v>
      </c>
      <c r="E10" s="20">
        <v>8310</v>
      </c>
      <c r="F10" s="341">
        <v>27551.07</v>
      </c>
      <c r="G10" s="341"/>
      <c r="H10" s="20">
        <v>3150</v>
      </c>
      <c r="I10" s="342" t="s">
        <v>52</v>
      </c>
      <c r="J10" s="342"/>
      <c r="K10" s="21" t="s">
        <v>53</v>
      </c>
      <c r="L10" s="292">
        <v>49293.279999999999</v>
      </c>
      <c r="M10" s="22"/>
      <c r="N10" s="23"/>
      <c r="O10" s="24"/>
    </row>
    <row r="11" spans="1:15" ht="73.5" customHeight="1" outlineLevel="1" x14ac:dyDescent="0.25">
      <c r="A11" s="18" t="s">
        <v>399</v>
      </c>
      <c r="B11" s="19" t="s">
        <v>443</v>
      </c>
      <c r="C11" s="19" t="s">
        <v>55</v>
      </c>
      <c r="D11" s="19" t="s">
        <v>266</v>
      </c>
      <c r="E11" s="20">
        <v>8310</v>
      </c>
      <c r="F11" s="346">
        <v>479.31</v>
      </c>
      <c r="G11" s="346"/>
      <c r="H11" s="20">
        <v>3150</v>
      </c>
      <c r="I11" s="342" t="s">
        <v>52</v>
      </c>
      <c r="J11" s="342"/>
      <c r="K11" s="21" t="s">
        <v>53</v>
      </c>
      <c r="L11" s="292">
        <v>49772.59</v>
      </c>
      <c r="M11" s="22"/>
      <c r="N11" s="23"/>
      <c r="O11" s="24"/>
    </row>
    <row r="12" spans="1:15" ht="73.5" customHeight="1" outlineLevel="1" x14ac:dyDescent="0.25">
      <c r="A12" s="18" t="s">
        <v>399</v>
      </c>
      <c r="B12" s="19" t="s">
        <v>443</v>
      </c>
      <c r="C12" s="19" t="s">
        <v>55</v>
      </c>
      <c r="D12" s="19" t="s">
        <v>266</v>
      </c>
      <c r="E12" s="20">
        <v>8310</v>
      </c>
      <c r="F12" s="341">
        <v>11284.84</v>
      </c>
      <c r="G12" s="341"/>
      <c r="H12" s="20">
        <v>3150</v>
      </c>
      <c r="I12" s="342" t="s">
        <v>52</v>
      </c>
      <c r="J12" s="342"/>
      <c r="K12" s="21" t="s">
        <v>53</v>
      </c>
      <c r="L12" s="292">
        <v>61057.429999999993</v>
      </c>
      <c r="M12" s="22"/>
      <c r="N12" s="23"/>
      <c r="O12" s="24"/>
    </row>
    <row r="13" spans="1:15" ht="73.5" customHeight="1" outlineLevel="1" x14ac:dyDescent="0.25">
      <c r="A13" s="18" t="s">
        <v>399</v>
      </c>
      <c r="B13" s="19" t="s">
        <v>443</v>
      </c>
      <c r="C13" s="19" t="s">
        <v>55</v>
      </c>
      <c r="D13" s="19" t="s">
        <v>266</v>
      </c>
      <c r="E13" s="20">
        <v>8310</v>
      </c>
      <c r="F13" s="341">
        <v>19325.18</v>
      </c>
      <c r="G13" s="341"/>
      <c r="H13" s="20">
        <v>3150</v>
      </c>
      <c r="I13" s="342" t="s">
        <v>52</v>
      </c>
      <c r="J13" s="342"/>
      <c r="K13" s="21" t="s">
        <v>53</v>
      </c>
      <c r="L13" s="292">
        <v>80382.609999999986</v>
      </c>
      <c r="M13" s="22"/>
      <c r="N13" s="23"/>
      <c r="O13" s="24"/>
    </row>
    <row r="14" spans="1:15" ht="73.5" customHeight="1" outlineLevel="1" x14ac:dyDescent="0.25">
      <c r="A14" s="18" t="s">
        <v>399</v>
      </c>
      <c r="B14" s="19" t="s">
        <v>443</v>
      </c>
      <c r="C14" s="19" t="s">
        <v>55</v>
      </c>
      <c r="D14" s="19" t="s">
        <v>266</v>
      </c>
      <c r="E14" s="20">
        <v>8310</v>
      </c>
      <c r="F14" s="346">
        <v>375.11</v>
      </c>
      <c r="G14" s="346"/>
      <c r="H14" s="20">
        <v>3150</v>
      </c>
      <c r="I14" s="342" t="s">
        <v>52</v>
      </c>
      <c r="J14" s="342"/>
      <c r="K14" s="21" t="s">
        <v>53</v>
      </c>
      <c r="L14" s="292">
        <v>80757.719999999987</v>
      </c>
      <c r="M14" s="22"/>
      <c r="N14" s="23"/>
      <c r="O14" s="24"/>
    </row>
    <row r="15" spans="1:15" ht="73.5" customHeight="1" outlineLevel="1" x14ac:dyDescent="0.25">
      <c r="A15" s="18" t="s">
        <v>399</v>
      </c>
      <c r="B15" s="19" t="s">
        <v>443</v>
      </c>
      <c r="C15" s="19" t="s">
        <v>55</v>
      </c>
      <c r="D15" s="19" t="s">
        <v>266</v>
      </c>
      <c r="E15" s="20">
        <v>8310</v>
      </c>
      <c r="F15" s="341">
        <v>4898.7700000000004</v>
      </c>
      <c r="G15" s="341"/>
      <c r="H15" s="20">
        <v>3150</v>
      </c>
      <c r="I15" s="342" t="s">
        <v>52</v>
      </c>
      <c r="J15" s="342"/>
      <c r="K15" s="21" t="s">
        <v>53</v>
      </c>
      <c r="L15" s="292">
        <v>85656.489999999991</v>
      </c>
      <c r="M15" s="22"/>
      <c r="N15" s="23"/>
      <c r="O15" s="24"/>
    </row>
    <row r="16" spans="1:15" ht="73.5" customHeight="1" outlineLevel="1" x14ac:dyDescent="0.25">
      <c r="A16" s="18" t="s">
        <v>401</v>
      </c>
      <c r="B16" s="19" t="s">
        <v>444</v>
      </c>
      <c r="C16" s="19" t="s">
        <v>55</v>
      </c>
      <c r="D16" s="19" t="s">
        <v>266</v>
      </c>
      <c r="E16" s="20">
        <v>8310</v>
      </c>
      <c r="F16" s="341">
        <v>8875.68</v>
      </c>
      <c r="G16" s="341"/>
      <c r="H16" s="20">
        <v>3150</v>
      </c>
      <c r="I16" s="342" t="s">
        <v>52</v>
      </c>
      <c r="J16" s="342"/>
      <c r="K16" s="21" t="s">
        <v>53</v>
      </c>
      <c r="L16" s="292">
        <v>94532.169999999984</v>
      </c>
      <c r="M16" s="22"/>
      <c r="N16" s="23"/>
      <c r="O16" s="24"/>
    </row>
    <row r="17" spans="1:15" ht="73.5" customHeight="1" outlineLevel="1" x14ac:dyDescent="0.25">
      <c r="A17" s="18" t="s">
        <v>401</v>
      </c>
      <c r="B17" s="19" t="s">
        <v>444</v>
      </c>
      <c r="C17" s="19" t="s">
        <v>55</v>
      </c>
      <c r="D17" s="19" t="s">
        <v>266</v>
      </c>
      <c r="E17" s="20">
        <v>8310</v>
      </c>
      <c r="F17" s="341">
        <v>10200.459999999999</v>
      </c>
      <c r="G17" s="341"/>
      <c r="H17" s="20">
        <v>3150</v>
      </c>
      <c r="I17" s="342" t="s">
        <v>52</v>
      </c>
      <c r="J17" s="342"/>
      <c r="K17" s="21" t="s">
        <v>53</v>
      </c>
      <c r="L17" s="292">
        <v>104732.62999999998</v>
      </c>
      <c r="M17" s="22"/>
      <c r="N17" s="23"/>
      <c r="O17" s="24"/>
    </row>
    <row r="18" spans="1:15" ht="73.5" customHeight="1" outlineLevel="1" x14ac:dyDescent="0.25">
      <c r="A18" s="18" t="s">
        <v>401</v>
      </c>
      <c r="B18" s="19" t="s">
        <v>444</v>
      </c>
      <c r="C18" s="19" t="s">
        <v>55</v>
      </c>
      <c r="D18" s="19" t="s">
        <v>266</v>
      </c>
      <c r="E18" s="20">
        <v>8310</v>
      </c>
      <c r="F18" s="341">
        <v>22929.93</v>
      </c>
      <c r="G18" s="341"/>
      <c r="H18" s="20">
        <v>3150</v>
      </c>
      <c r="I18" s="342" t="s">
        <v>52</v>
      </c>
      <c r="J18" s="342"/>
      <c r="K18" s="21" t="s">
        <v>53</v>
      </c>
      <c r="L18" s="292">
        <v>127662.55999999997</v>
      </c>
      <c r="M18" s="22"/>
      <c r="N18" s="23"/>
      <c r="O18" s="24"/>
    </row>
    <row r="19" spans="1:15" ht="73.5" customHeight="1" outlineLevel="1" x14ac:dyDescent="0.25">
      <c r="A19" s="18" t="s">
        <v>401</v>
      </c>
      <c r="B19" s="19" t="s">
        <v>444</v>
      </c>
      <c r="C19" s="19" t="s">
        <v>55</v>
      </c>
      <c r="D19" s="19" t="s">
        <v>266</v>
      </c>
      <c r="E19" s="20">
        <v>8310</v>
      </c>
      <c r="F19" s="346">
        <v>479.31</v>
      </c>
      <c r="G19" s="346"/>
      <c r="H19" s="20">
        <v>3150</v>
      </c>
      <c r="I19" s="342" t="s">
        <v>52</v>
      </c>
      <c r="J19" s="342"/>
      <c r="K19" s="21" t="s">
        <v>53</v>
      </c>
      <c r="L19" s="292">
        <v>128141.86999999997</v>
      </c>
      <c r="M19" s="22"/>
      <c r="N19" s="23"/>
      <c r="O19" s="24"/>
    </row>
    <row r="20" spans="1:15" ht="73.5" customHeight="1" outlineLevel="1" x14ac:dyDescent="0.25">
      <c r="A20" s="18" t="s">
        <v>401</v>
      </c>
      <c r="B20" s="19" t="s">
        <v>444</v>
      </c>
      <c r="C20" s="19" t="s">
        <v>55</v>
      </c>
      <c r="D20" s="19" t="s">
        <v>266</v>
      </c>
      <c r="E20" s="20">
        <v>8310</v>
      </c>
      <c r="F20" s="341">
        <v>10249.08</v>
      </c>
      <c r="G20" s="341"/>
      <c r="H20" s="20">
        <v>3150</v>
      </c>
      <c r="I20" s="342" t="s">
        <v>52</v>
      </c>
      <c r="J20" s="342"/>
      <c r="K20" s="21" t="s">
        <v>53</v>
      </c>
      <c r="L20" s="292">
        <v>138390.94999999995</v>
      </c>
      <c r="M20" s="22"/>
      <c r="N20" s="23"/>
      <c r="O20" s="24"/>
    </row>
    <row r="21" spans="1:15" ht="73.5" customHeight="1" outlineLevel="1" x14ac:dyDescent="0.25">
      <c r="A21" s="18" t="s">
        <v>401</v>
      </c>
      <c r="B21" s="19" t="s">
        <v>444</v>
      </c>
      <c r="C21" s="19" t="s">
        <v>55</v>
      </c>
      <c r="D21" s="19" t="s">
        <v>266</v>
      </c>
      <c r="E21" s="20">
        <v>8310</v>
      </c>
      <c r="F21" s="341">
        <v>15984.19</v>
      </c>
      <c r="G21" s="341"/>
      <c r="H21" s="20">
        <v>3150</v>
      </c>
      <c r="I21" s="342" t="s">
        <v>52</v>
      </c>
      <c r="J21" s="342"/>
      <c r="K21" s="21" t="s">
        <v>53</v>
      </c>
      <c r="L21" s="292">
        <v>154375.13999999996</v>
      </c>
      <c r="M21" s="22"/>
      <c r="N21" s="23"/>
      <c r="O21" s="24"/>
    </row>
    <row r="22" spans="1:15" ht="73.5" customHeight="1" outlineLevel="1" x14ac:dyDescent="0.25">
      <c r="A22" s="18" t="s">
        <v>403</v>
      </c>
      <c r="B22" s="19" t="s">
        <v>445</v>
      </c>
      <c r="C22" s="19" t="s">
        <v>55</v>
      </c>
      <c r="D22" s="19" t="s">
        <v>266</v>
      </c>
      <c r="E22" s="20">
        <v>8310</v>
      </c>
      <c r="F22" s="341">
        <v>9288.33</v>
      </c>
      <c r="G22" s="341"/>
      <c r="H22" s="20">
        <v>3150</v>
      </c>
      <c r="I22" s="342" t="s">
        <v>52</v>
      </c>
      <c r="J22" s="342"/>
      <c r="K22" s="21" t="s">
        <v>53</v>
      </c>
      <c r="L22" s="292">
        <v>163663.46999999994</v>
      </c>
      <c r="M22" s="22"/>
      <c r="N22" s="23"/>
      <c r="O22" s="24"/>
    </row>
    <row r="23" spans="1:15" ht="73.5" customHeight="1" outlineLevel="1" x14ac:dyDescent="0.25">
      <c r="A23" s="18" t="s">
        <v>403</v>
      </c>
      <c r="B23" s="19" t="s">
        <v>445</v>
      </c>
      <c r="C23" s="19" t="s">
        <v>55</v>
      </c>
      <c r="D23" s="19" t="s">
        <v>266</v>
      </c>
      <c r="E23" s="20">
        <v>8310</v>
      </c>
      <c r="F23" s="341">
        <v>1074.69</v>
      </c>
      <c r="G23" s="341"/>
      <c r="H23" s="20">
        <v>3150</v>
      </c>
      <c r="I23" s="342" t="s">
        <v>52</v>
      </c>
      <c r="J23" s="342"/>
      <c r="K23" s="21" t="s">
        <v>53</v>
      </c>
      <c r="L23" s="292">
        <v>164738.15999999995</v>
      </c>
      <c r="M23" s="22"/>
      <c r="N23" s="23"/>
      <c r="O23" s="24"/>
    </row>
    <row r="24" spans="1:15" ht="73.5" customHeight="1" outlineLevel="1" x14ac:dyDescent="0.25">
      <c r="A24" s="18" t="s">
        <v>403</v>
      </c>
      <c r="B24" s="19" t="s">
        <v>445</v>
      </c>
      <c r="C24" s="19" t="s">
        <v>55</v>
      </c>
      <c r="D24" s="19" t="s">
        <v>266</v>
      </c>
      <c r="E24" s="20">
        <v>8310</v>
      </c>
      <c r="F24" s="341">
        <v>11284.56</v>
      </c>
      <c r="G24" s="341"/>
      <c r="H24" s="20">
        <v>3150</v>
      </c>
      <c r="I24" s="342" t="s">
        <v>52</v>
      </c>
      <c r="J24" s="342"/>
      <c r="K24" s="21" t="s">
        <v>53</v>
      </c>
      <c r="L24" s="292">
        <v>176022.71999999994</v>
      </c>
      <c r="M24" s="22"/>
      <c r="N24" s="23"/>
      <c r="O24" s="24"/>
    </row>
    <row r="25" spans="1:15" ht="73.5" customHeight="1" outlineLevel="1" x14ac:dyDescent="0.25">
      <c r="A25" s="18" t="s">
        <v>403</v>
      </c>
      <c r="B25" s="19" t="s">
        <v>445</v>
      </c>
      <c r="C25" s="19" t="s">
        <v>55</v>
      </c>
      <c r="D25" s="19" t="s">
        <v>266</v>
      </c>
      <c r="E25" s="20">
        <v>8310</v>
      </c>
      <c r="F25" s="341">
        <v>20627.150000000001</v>
      </c>
      <c r="G25" s="341"/>
      <c r="H25" s="20">
        <v>3150</v>
      </c>
      <c r="I25" s="342" t="s">
        <v>52</v>
      </c>
      <c r="J25" s="342"/>
      <c r="K25" s="21" t="s">
        <v>53</v>
      </c>
      <c r="L25" s="292">
        <v>196649.86999999994</v>
      </c>
      <c r="M25" s="22"/>
      <c r="N25" s="23"/>
      <c r="O25" s="24"/>
    </row>
    <row r="26" spans="1:15" ht="73.5" customHeight="1" outlineLevel="1" x14ac:dyDescent="0.25">
      <c r="A26" s="18" t="s">
        <v>403</v>
      </c>
      <c r="B26" s="19" t="s">
        <v>445</v>
      </c>
      <c r="C26" s="19" t="s">
        <v>55</v>
      </c>
      <c r="D26" s="19" t="s">
        <v>266</v>
      </c>
      <c r="E26" s="20">
        <v>8310</v>
      </c>
      <c r="F26" s="346">
        <v>395.96</v>
      </c>
      <c r="G26" s="346"/>
      <c r="H26" s="20">
        <v>3150</v>
      </c>
      <c r="I26" s="342" t="s">
        <v>52</v>
      </c>
      <c r="J26" s="342"/>
      <c r="K26" s="21" t="s">
        <v>53</v>
      </c>
      <c r="L26" s="292">
        <v>197045.82999999993</v>
      </c>
      <c r="M26" s="22"/>
      <c r="N26" s="23"/>
      <c r="O26" s="24"/>
    </row>
    <row r="27" spans="1:15" ht="73.5" customHeight="1" outlineLevel="1" x14ac:dyDescent="0.25">
      <c r="A27" s="18" t="s">
        <v>403</v>
      </c>
      <c r="B27" s="19" t="s">
        <v>445</v>
      </c>
      <c r="C27" s="19" t="s">
        <v>55</v>
      </c>
      <c r="D27" s="19" t="s">
        <v>266</v>
      </c>
      <c r="E27" s="20">
        <v>8310</v>
      </c>
      <c r="F27" s="341">
        <v>11284.67</v>
      </c>
      <c r="G27" s="341"/>
      <c r="H27" s="20">
        <v>3150</v>
      </c>
      <c r="I27" s="342" t="s">
        <v>52</v>
      </c>
      <c r="J27" s="342"/>
      <c r="K27" s="21" t="s">
        <v>53</v>
      </c>
      <c r="L27" s="292">
        <v>208330.49999999994</v>
      </c>
      <c r="M27" s="22"/>
      <c r="N27" s="23"/>
      <c r="O27" s="24"/>
    </row>
    <row r="28" spans="1:15" ht="73.5" customHeight="1" outlineLevel="1" x14ac:dyDescent="0.25">
      <c r="A28" s="18" t="s">
        <v>403</v>
      </c>
      <c r="B28" s="19" t="s">
        <v>445</v>
      </c>
      <c r="C28" s="19" t="s">
        <v>55</v>
      </c>
      <c r="D28" s="19" t="s">
        <v>266</v>
      </c>
      <c r="E28" s="20">
        <v>8310</v>
      </c>
      <c r="F28" s="341">
        <v>17434.830000000002</v>
      </c>
      <c r="G28" s="341"/>
      <c r="H28" s="20">
        <v>3150</v>
      </c>
      <c r="I28" s="342" t="s">
        <v>52</v>
      </c>
      <c r="J28" s="342"/>
      <c r="K28" s="21" t="s">
        <v>53</v>
      </c>
      <c r="L28" s="292">
        <v>225765.32999999996</v>
      </c>
      <c r="M28" s="22"/>
      <c r="N28" s="23"/>
      <c r="O28" s="24"/>
    </row>
    <row r="29" spans="1:15" ht="73.5" customHeight="1" outlineLevel="1" x14ac:dyDescent="0.25">
      <c r="A29" s="18" t="s">
        <v>403</v>
      </c>
      <c r="B29" s="19" t="s">
        <v>445</v>
      </c>
      <c r="C29" s="19" t="s">
        <v>55</v>
      </c>
      <c r="D29" s="19" t="s">
        <v>266</v>
      </c>
      <c r="E29" s="20">
        <v>8310</v>
      </c>
      <c r="F29" s="346">
        <v>354.27</v>
      </c>
      <c r="G29" s="346"/>
      <c r="H29" s="20">
        <v>3150</v>
      </c>
      <c r="I29" s="342" t="s">
        <v>52</v>
      </c>
      <c r="J29" s="342"/>
      <c r="K29" s="21" t="s">
        <v>53</v>
      </c>
      <c r="L29" s="292">
        <v>226119.59999999995</v>
      </c>
      <c r="M29" s="22"/>
      <c r="N29" s="23"/>
      <c r="O29" s="24"/>
    </row>
    <row r="30" spans="1:15" ht="73.5" customHeight="1" outlineLevel="1" x14ac:dyDescent="0.25">
      <c r="A30" s="18" t="s">
        <v>403</v>
      </c>
      <c r="B30" s="19" t="s">
        <v>445</v>
      </c>
      <c r="C30" s="19" t="s">
        <v>55</v>
      </c>
      <c r="D30" s="19" t="s">
        <v>266</v>
      </c>
      <c r="E30" s="20">
        <v>8310</v>
      </c>
      <c r="F30" s="341">
        <v>4964.7700000000004</v>
      </c>
      <c r="G30" s="341"/>
      <c r="H30" s="20">
        <v>3150</v>
      </c>
      <c r="I30" s="342" t="s">
        <v>52</v>
      </c>
      <c r="J30" s="342"/>
      <c r="K30" s="21" t="s">
        <v>53</v>
      </c>
      <c r="L30" s="292">
        <v>231084.36999999994</v>
      </c>
      <c r="M30" s="22"/>
      <c r="N30" s="23"/>
      <c r="O30" s="24"/>
    </row>
    <row r="31" spans="1:15" ht="73.5" customHeight="1" outlineLevel="1" x14ac:dyDescent="0.25">
      <c r="A31" s="18" t="s">
        <v>405</v>
      </c>
      <c r="B31" s="19" t="s">
        <v>446</v>
      </c>
      <c r="C31" s="19" t="s">
        <v>55</v>
      </c>
      <c r="D31" s="19" t="s">
        <v>266</v>
      </c>
      <c r="E31" s="20">
        <v>8310</v>
      </c>
      <c r="F31" s="341">
        <v>1138.6300000000001</v>
      </c>
      <c r="G31" s="341"/>
      <c r="H31" s="20">
        <v>3150</v>
      </c>
      <c r="I31" s="342" t="s">
        <v>52</v>
      </c>
      <c r="J31" s="342"/>
      <c r="K31" s="21" t="s">
        <v>53</v>
      </c>
      <c r="L31" s="292">
        <v>232222.99999999994</v>
      </c>
      <c r="M31" s="22"/>
      <c r="N31" s="23"/>
      <c r="O31" s="24"/>
    </row>
    <row r="32" spans="1:15" ht="73.5" customHeight="1" outlineLevel="1" x14ac:dyDescent="0.25">
      <c r="A32" s="18" t="s">
        <v>405</v>
      </c>
      <c r="B32" s="19" t="s">
        <v>446</v>
      </c>
      <c r="C32" s="19" t="s">
        <v>55</v>
      </c>
      <c r="D32" s="19" t="s">
        <v>266</v>
      </c>
      <c r="E32" s="20">
        <v>8310</v>
      </c>
      <c r="F32" s="341">
        <v>10143.719999999999</v>
      </c>
      <c r="G32" s="341"/>
      <c r="H32" s="20">
        <v>3150</v>
      </c>
      <c r="I32" s="342" t="s">
        <v>52</v>
      </c>
      <c r="J32" s="342"/>
      <c r="K32" s="21" t="s">
        <v>53</v>
      </c>
      <c r="L32" s="292">
        <v>242366.71999999994</v>
      </c>
      <c r="M32" s="22"/>
      <c r="N32" s="23"/>
      <c r="O32" s="24"/>
    </row>
    <row r="33" spans="1:15" ht="73.5" customHeight="1" outlineLevel="1" x14ac:dyDescent="0.25">
      <c r="A33" s="18" t="s">
        <v>405</v>
      </c>
      <c r="B33" s="19" t="s">
        <v>446</v>
      </c>
      <c r="C33" s="19" t="s">
        <v>55</v>
      </c>
      <c r="D33" s="19" t="s">
        <v>266</v>
      </c>
      <c r="E33" s="20">
        <v>8310</v>
      </c>
      <c r="F33" s="341">
        <v>10868.63</v>
      </c>
      <c r="G33" s="341"/>
      <c r="H33" s="20">
        <v>3150</v>
      </c>
      <c r="I33" s="342" t="s">
        <v>52</v>
      </c>
      <c r="J33" s="342"/>
      <c r="K33" s="21" t="s">
        <v>53</v>
      </c>
      <c r="L33" s="292">
        <v>253235.34999999995</v>
      </c>
      <c r="M33" s="22"/>
      <c r="N33" s="23"/>
      <c r="O33" s="24"/>
    </row>
    <row r="34" spans="1:15" ht="73.5" customHeight="1" outlineLevel="1" x14ac:dyDescent="0.25">
      <c r="A34" s="18" t="s">
        <v>405</v>
      </c>
      <c r="B34" s="19" t="s">
        <v>446</v>
      </c>
      <c r="C34" s="19" t="s">
        <v>55</v>
      </c>
      <c r="D34" s="19" t="s">
        <v>266</v>
      </c>
      <c r="E34" s="20">
        <v>8310</v>
      </c>
      <c r="F34" s="341">
        <v>31279.69</v>
      </c>
      <c r="G34" s="341"/>
      <c r="H34" s="20">
        <v>3150</v>
      </c>
      <c r="I34" s="342" t="s">
        <v>52</v>
      </c>
      <c r="J34" s="342"/>
      <c r="K34" s="21" t="s">
        <v>53</v>
      </c>
      <c r="L34" s="292">
        <v>284515.03999999992</v>
      </c>
      <c r="M34" s="22"/>
      <c r="N34" s="23"/>
      <c r="O34" s="24"/>
    </row>
    <row r="35" spans="1:15" ht="73.5" customHeight="1" outlineLevel="1" x14ac:dyDescent="0.25">
      <c r="A35" s="18" t="s">
        <v>405</v>
      </c>
      <c r="B35" s="19" t="s">
        <v>446</v>
      </c>
      <c r="C35" s="19" t="s">
        <v>55</v>
      </c>
      <c r="D35" s="19" t="s">
        <v>266</v>
      </c>
      <c r="E35" s="20">
        <v>8310</v>
      </c>
      <c r="F35" s="346">
        <v>541.83000000000004</v>
      </c>
      <c r="G35" s="346"/>
      <c r="H35" s="20">
        <v>3150</v>
      </c>
      <c r="I35" s="342" t="s">
        <v>52</v>
      </c>
      <c r="J35" s="342"/>
      <c r="K35" s="21" t="s">
        <v>53</v>
      </c>
      <c r="L35" s="292">
        <v>285056.86999999994</v>
      </c>
      <c r="M35" s="22"/>
      <c r="N35" s="23"/>
      <c r="O35" s="24"/>
    </row>
    <row r="36" spans="1:15" ht="73.5" customHeight="1" outlineLevel="1" x14ac:dyDescent="0.25">
      <c r="A36" s="18" t="s">
        <v>405</v>
      </c>
      <c r="B36" s="19" t="s">
        <v>446</v>
      </c>
      <c r="C36" s="19" t="s">
        <v>55</v>
      </c>
      <c r="D36" s="19" t="s">
        <v>266</v>
      </c>
      <c r="E36" s="20">
        <v>8310</v>
      </c>
      <c r="F36" s="341">
        <v>12266.3</v>
      </c>
      <c r="G36" s="341"/>
      <c r="H36" s="20">
        <v>3150</v>
      </c>
      <c r="I36" s="342" t="s">
        <v>52</v>
      </c>
      <c r="J36" s="342"/>
      <c r="K36" s="21" t="s">
        <v>53</v>
      </c>
      <c r="L36" s="292">
        <v>297323.16999999993</v>
      </c>
      <c r="M36" s="22"/>
      <c r="N36" s="23"/>
      <c r="O36" s="24"/>
    </row>
    <row r="37" spans="1:15" ht="73.5" customHeight="1" outlineLevel="1" x14ac:dyDescent="0.25">
      <c r="A37" s="18" t="s">
        <v>405</v>
      </c>
      <c r="B37" s="19" t="s">
        <v>446</v>
      </c>
      <c r="C37" s="19" t="s">
        <v>55</v>
      </c>
      <c r="D37" s="19" t="s">
        <v>266</v>
      </c>
      <c r="E37" s="20">
        <v>8310</v>
      </c>
      <c r="F37" s="341">
        <v>17158.68</v>
      </c>
      <c r="G37" s="341"/>
      <c r="H37" s="20">
        <v>3150</v>
      </c>
      <c r="I37" s="342" t="s">
        <v>52</v>
      </c>
      <c r="J37" s="342"/>
      <c r="K37" s="21" t="s">
        <v>53</v>
      </c>
      <c r="L37" s="292">
        <v>314481.84999999992</v>
      </c>
      <c r="M37" s="22"/>
      <c r="N37" s="23"/>
      <c r="O37" s="24"/>
    </row>
    <row r="38" spans="1:15" ht="73.5" customHeight="1" outlineLevel="1" x14ac:dyDescent="0.25">
      <c r="A38" s="18" t="s">
        <v>374</v>
      </c>
      <c r="B38" s="19" t="s">
        <v>447</v>
      </c>
      <c r="C38" s="19" t="s">
        <v>55</v>
      </c>
      <c r="D38" s="19" t="s">
        <v>266</v>
      </c>
      <c r="E38" s="20">
        <v>8310</v>
      </c>
      <c r="F38" s="341">
        <v>6339.63</v>
      </c>
      <c r="G38" s="341"/>
      <c r="H38" s="20">
        <v>3150</v>
      </c>
      <c r="I38" s="342" t="s">
        <v>52</v>
      </c>
      <c r="J38" s="342"/>
      <c r="K38" s="21" t="s">
        <v>53</v>
      </c>
      <c r="L38" s="292">
        <v>320821.47999999992</v>
      </c>
      <c r="M38" s="22"/>
      <c r="N38" s="23"/>
      <c r="O38" s="24"/>
    </row>
    <row r="39" spans="1:15" ht="73.5" customHeight="1" outlineLevel="1" x14ac:dyDescent="0.25">
      <c r="A39" s="18" t="s">
        <v>374</v>
      </c>
      <c r="B39" s="19" t="s">
        <v>447</v>
      </c>
      <c r="C39" s="19" t="s">
        <v>55</v>
      </c>
      <c r="D39" s="19" t="s">
        <v>266</v>
      </c>
      <c r="E39" s="20">
        <v>8310</v>
      </c>
      <c r="F39" s="341">
        <v>9082.58</v>
      </c>
      <c r="G39" s="341"/>
      <c r="H39" s="20">
        <v>3150</v>
      </c>
      <c r="I39" s="342" t="s">
        <v>52</v>
      </c>
      <c r="J39" s="342"/>
      <c r="K39" s="21" t="s">
        <v>53</v>
      </c>
      <c r="L39" s="292">
        <v>329904.05999999994</v>
      </c>
      <c r="M39" s="22"/>
      <c r="N39" s="23"/>
      <c r="O39" s="24"/>
    </row>
    <row r="40" spans="1:15" ht="73.5" customHeight="1" outlineLevel="1" x14ac:dyDescent="0.25">
      <c r="A40" s="18" t="s">
        <v>374</v>
      </c>
      <c r="B40" s="19" t="s">
        <v>447</v>
      </c>
      <c r="C40" s="19" t="s">
        <v>55</v>
      </c>
      <c r="D40" s="19" t="s">
        <v>266</v>
      </c>
      <c r="E40" s="20">
        <v>8310</v>
      </c>
      <c r="F40" s="341">
        <v>2616.89</v>
      </c>
      <c r="G40" s="341"/>
      <c r="H40" s="20">
        <v>3150</v>
      </c>
      <c r="I40" s="342" t="s">
        <v>52</v>
      </c>
      <c r="J40" s="342"/>
      <c r="K40" s="21" t="s">
        <v>53</v>
      </c>
      <c r="L40" s="292">
        <v>332520.94999999995</v>
      </c>
      <c r="M40" s="22"/>
      <c r="N40" s="23"/>
      <c r="O40" s="24"/>
    </row>
    <row r="41" spans="1:15" ht="73.5" customHeight="1" outlineLevel="1" x14ac:dyDescent="0.25">
      <c r="A41" s="18" t="s">
        <v>374</v>
      </c>
      <c r="B41" s="19" t="s">
        <v>447</v>
      </c>
      <c r="C41" s="19" t="s">
        <v>55</v>
      </c>
      <c r="D41" s="19" t="s">
        <v>266</v>
      </c>
      <c r="E41" s="20">
        <v>8310</v>
      </c>
      <c r="F41" s="341">
        <v>7017.54</v>
      </c>
      <c r="G41" s="341"/>
      <c r="H41" s="20">
        <v>3150</v>
      </c>
      <c r="I41" s="342" t="s">
        <v>52</v>
      </c>
      <c r="J41" s="342"/>
      <c r="K41" s="21" t="s">
        <v>53</v>
      </c>
      <c r="L41" s="292">
        <v>339538.48999999993</v>
      </c>
      <c r="M41" s="22"/>
      <c r="N41" s="23"/>
      <c r="O41" s="24"/>
    </row>
    <row r="42" spans="1:15" ht="73.5" customHeight="1" outlineLevel="1" x14ac:dyDescent="0.25">
      <c r="A42" s="18" t="s">
        <v>374</v>
      </c>
      <c r="B42" s="19" t="s">
        <v>447</v>
      </c>
      <c r="C42" s="19" t="s">
        <v>55</v>
      </c>
      <c r="D42" s="19" t="s">
        <v>266</v>
      </c>
      <c r="E42" s="20">
        <v>8310</v>
      </c>
      <c r="F42" s="341">
        <v>9441.77</v>
      </c>
      <c r="G42" s="341"/>
      <c r="H42" s="20">
        <v>3150</v>
      </c>
      <c r="I42" s="342" t="s">
        <v>52</v>
      </c>
      <c r="J42" s="342"/>
      <c r="K42" s="21" t="s">
        <v>53</v>
      </c>
      <c r="L42" s="292">
        <v>348980.25999999995</v>
      </c>
      <c r="M42" s="22"/>
      <c r="N42" s="23"/>
      <c r="O42" s="24"/>
    </row>
    <row r="43" spans="1:15" ht="73.5" customHeight="1" outlineLevel="1" x14ac:dyDescent="0.25">
      <c r="A43" s="18" t="s">
        <v>374</v>
      </c>
      <c r="B43" s="19" t="s">
        <v>447</v>
      </c>
      <c r="C43" s="19" t="s">
        <v>55</v>
      </c>
      <c r="D43" s="19" t="s">
        <v>266</v>
      </c>
      <c r="E43" s="20">
        <v>8310</v>
      </c>
      <c r="F43" s="341">
        <v>28531.85</v>
      </c>
      <c r="G43" s="341"/>
      <c r="H43" s="20">
        <v>3150</v>
      </c>
      <c r="I43" s="342" t="s">
        <v>52</v>
      </c>
      <c r="J43" s="342"/>
      <c r="K43" s="21" t="s">
        <v>53</v>
      </c>
      <c r="L43" s="292">
        <v>377512.10999999993</v>
      </c>
      <c r="M43" s="22"/>
      <c r="N43" s="23"/>
      <c r="O43" s="24"/>
    </row>
    <row r="44" spans="1:15" ht="73.5" customHeight="1" outlineLevel="1" x14ac:dyDescent="0.25">
      <c r="A44" s="18" t="s">
        <v>374</v>
      </c>
      <c r="B44" s="19" t="s">
        <v>447</v>
      </c>
      <c r="C44" s="19" t="s">
        <v>55</v>
      </c>
      <c r="D44" s="19" t="s">
        <v>266</v>
      </c>
      <c r="E44" s="20">
        <v>8310</v>
      </c>
      <c r="F44" s="346">
        <v>356.21</v>
      </c>
      <c r="G44" s="346"/>
      <c r="H44" s="20">
        <v>3150</v>
      </c>
      <c r="I44" s="342" t="s">
        <v>52</v>
      </c>
      <c r="J44" s="342"/>
      <c r="K44" s="21" t="s">
        <v>53</v>
      </c>
      <c r="L44" s="292">
        <v>377868.31999999995</v>
      </c>
      <c r="M44" s="22"/>
      <c r="N44" s="23"/>
      <c r="O44" s="24"/>
    </row>
    <row r="45" spans="1:15" ht="73.5" customHeight="1" outlineLevel="1" x14ac:dyDescent="0.25">
      <c r="A45" s="18" t="s">
        <v>374</v>
      </c>
      <c r="B45" s="19" t="s">
        <v>447</v>
      </c>
      <c r="C45" s="19" t="s">
        <v>55</v>
      </c>
      <c r="D45" s="19" t="s">
        <v>266</v>
      </c>
      <c r="E45" s="20">
        <v>8310</v>
      </c>
      <c r="F45" s="341">
        <v>9441.66</v>
      </c>
      <c r="G45" s="341"/>
      <c r="H45" s="20">
        <v>3150</v>
      </c>
      <c r="I45" s="342" t="s">
        <v>52</v>
      </c>
      <c r="J45" s="342"/>
      <c r="K45" s="21" t="s">
        <v>53</v>
      </c>
      <c r="L45" s="292">
        <v>387309.97999999992</v>
      </c>
      <c r="M45" s="22"/>
      <c r="N45" s="23"/>
      <c r="O45" s="24"/>
    </row>
    <row r="46" spans="1:15" ht="73.5" customHeight="1" outlineLevel="1" x14ac:dyDescent="0.25">
      <c r="A46" s="18" t="s">
        <v>408</v>
      </c>
      <c r="B46" s="19" t="s">
        <v>448</v>
      </c>
      <c r="C46" s="19" t="s">
        <v>55</v>
      </c>
      <c r="D46" s="19" t="s">
        <v>266</v>
      </c>
      <c r="E46" s="20">
        <v>8310</v>
      </c>
      <c r="F46" s="341">
        <v>5711.26</v>
      </c>
      <c r="G46" s="341"/>
      <c r="H46" s="20">
        <v>3150</v>
      </c>
      <c r="I46" s="342" t="s">
        <v>52</v>
      </c>
      <c r="J46" s="342"/>
      <c r="K46" s="21" t="s">
        <v>53</v>
      </c>
      <c r="L46" s="292">
        <v>393021.23999999993</v>
      </c>
      <c r="M46" s="22"/>
      <c r="N46" s="23"/>
      <c r="O46" s="24"/>
    </row>
    <row r="47" spans="1:15" ht="73.5" customHeight="1" outlineLevel="1" x14ac:dyDescent="0.25">
      <c r="A47" s="18" t="s">
        <v>408</v>
      </c>
      <c r="B47" s="19" t="s">
        <v>448</v>
      </c>
      <c r="C47" s="19" t="s">
        <v>55</v>
      </c>
      <c r="D47" s="19" t="s">
        <v>266</v>
      </c>
      <c r="E47" s="20">
        <v>8310</v>
      </c>
      <c r="F47" s="341">
        <v>1784.78</v>
      </c>
      <c r="G47" s="341"/>
      <c r="H47" s="20">
        <v>3150</v>
      </c>
      <c r="I47" s="342" t="s">
        <v>52</v>
      </c>
      <c r="J47" s="342"/>
      <c r="K47" s="21" t="s">
        <v>53</v>
      </c>
      <c r="L47" s="292">
        <v>394806.01999999996</v>
      </c>
      <c r="M47" s="22"/>
      <c r="N47" s="23"/>
      <c r="O47" s="24"/>
    </row>
    <row r="48" spans="1:15" ht="73.5" customHeight="1" outlineLevel="1" x14ac:dyDescent="0.25">
      <c r="A48" s="18" t="s">
        <v>408</v>
      </c>
      <c r="B48" s="19" t="s">
        <v>448</v>
      </c>
      <c r="C48" s="19" t="s">
        <v>55</v>
      </c>
      <c r="D48" s="19" t="s">
        <v>266</v>
      </c>
      <c r="E48" s="20">
        <v>8310</v>
      </c>
      <c r="F48" s="341">
        <v>17018.68</v>
      </c>
      <c r="G48" s="341"/>
      <c r="H48" s="20">
        <v>3150</v>
      </c>
      <c r="I48" s="342" t="s">
        <v>52</v>
      </c>
      <c r="J48" s="342"/>
      <c r="K48" s="21" t="s">
        <v>53</v>
      </c>
      <c r="L48" s="292">
        <v>411824.69999999995</v>
      </c>
      <c r="M48" s="22"/>
      <c r="N48" s="23"/>
      <c r="O48" s="24"/>
    </row>
    <row r="49" spans="1:15" ht="73.5" customHeight="1" outlineLevel="1" x14ac:dyDescent="0.25">
      <c r="A49" s="18" t="s">
        <v>408</v>
      </c>
      <c r="B49" s="19" t="s">
        <v>448</v>
      </c>
      <c r="C49" s="19" t="s">
        <v>55</v>
      </c>
      <c r="D49" s="19" t="s">
        <v>266</v>
      </c>
      <c r="E49" s="20">
        <v>8310</v>
      </c>
      <c r="F49" s="341">
        <v>9435.56</v>
      </c>
      <c r="G49" s="341"/>
      <c r="H49" s="20">
        <v>3150</v>
      </c>
      <c r="I49" s="342" t="s">
        <v>52</v>
      </c>
      <c r="J49" s="342"/>
      <c r="K49" s="21" t="s">
        <v>53</v>
      </c>
      <c r="L49" s="292">
        <v>421260.25999999995</v>
      </c>
      <c r="M49" s="22"/>
      <c r="N49" s="23"/>
      <c r="O49" s="24"/>
    </row>
    <row r="50" spans="1:15" ht="73.5" customHeight="1" outlineLevel="1" x14ac:dyDescent="0.25">
      <c r="A50" s="18" t="s">
        <v>408</v>
      </c>
      <c r="B50" s="19" t="s">
        <v>448</v>
      </c>
      <c r="C50" s="19" t="s">
        <v>55</v>
      </c>
      <c r="D50" s="19" t="s">
        <v>266</v>
      </c>
      <c r="E50" s="20">
        <v>8310</v>
      </c>
      <c r="F50" s="341">
        <v>1508.46</v>
      </c>
      <c r="G50" s="341"/>
      <c r="H50" s="20">
        <v>3150</v>
      </c>
      <c r="I50" s="342" t="s">
        <v>52</v>
      </c>
      <c r="J50" s="342"/>
      <c r="K50" s="21" t="s">
        <v>53</v>
      </c>
      <c r="L50" s="292">
        <v>422768.72</v>
      </c>
      <c r="M50" s="22"/>
      <c r="N50" s="23"/>
      <c r="O50" s="24"/>
    </row>
    <row r="51" spans="1:15" ht="73.5" customHeight="1" outlineLevel="1" x14ac:dyDescent="0.25">
      <c r="A51" s="18" t="s">
        <v>408</v>
      </c>
      <c r="B51" s="19" t="s">
        <v>448</v>
      </c>
      <c r="C51" s="19" t="s">
        <v>55</v>
      </c>
      <c r="D51" s="19" t="s">
        <v>266</v>
      </c>
      <c r="E51" s="20">
        <v>8310</v>
      </c>
      <c r="F51" s="341">
        <v>9589.23</v>
      </c>
      <c r="G51" s="341"/>
      <c r="H51" s="20">
        <v>3150</v>
      </c>
      <c r="I51" s="342" t="s">
        <v>52</v>
      </c>
      <c r="J51" s="342"/>
      <c r="K51" s="21" t="s">
        <v>53</v>
      </c>
      <c r="L51" s="292">
        <v>432357.94999999995</v>
      </c>
      <c r="M51" s="22"/>
      <c r="N51" s="23"/>
      <c r="O51" s="24"/>
    </row>
    <row r="52" spans="1:15" ht="73.5" customHeight="1" outlineLevel="1" x14ac:dyDescent="0.25">
      <c r="A52" s="18" t="s">
        <v>408</v>
      </c>
      <c r="B52" s="19" t="s">
        <v>448</v>
      </c>
      <c r="C52" s="19" t="s">
        <v>55</v>
      </c>
      <c r="D52" s="19" t="s">
        <v>266</v>
      </c>
      <c r="E52" s="20">
        <v>8310</v>
      </c>
      <c r="F52" s="341">
        <v>8868.3799999999992</v>
      </c>
      <c r="G52" s="341"/>
      <c r="H52" s="20">
        <v>3150</v>
      </c>
      <c r="I52" s="342" t="s">
        <v>52</v>
      </c>
      <c r="J52" s="342"/>
      <c r="K52" s="21" t="s">
        <v>53</v>
      </c>
      <c r="L52" s="292">
        <v>441226.32999999996</v>
      </c>
      <c r="M52" s="22"/>
      <c r="N52" s="23"/>
      <c r="O52" s="24"/>
    </row>
    <row r="53" spans="1:15" ht="73.5" customHeight="1" outlineLevel="1" x14ac:dyDescent="0.25">
      <c r="A53" s="18" t="s">
        <v>408</v>
      </c>
      <c r="B53" s="19" t="s">
        <v>448</v>
      </c>
      <c r="C53" s="19" t="s">
        <v>55</v>
      </c>
      <c r="D53" s="19" t="s">
        <v>266</v>
      </c>
      <c r="E53" s="20">
        <v>8310</v>
      </c>
      <c r="F53" s="346">
        <v>291.76</v>
      </c>
      <c r="G53" s="346"/>
      <c r="H53" s="20">
        <v>3150</v>
      </c>
      <c r="I53" s="342" t="s">
        <v>52</v>
      </c>
      <c r="J53" s="342"/>
      <c r="K53" s="21" t="s">
        <v>53</v>
      </c>
      <c r="L53" s="292">
        <v>441518.08999999997</v>
      </c>
      <c r="M53" s="22"/>
      <c r="N53" s="23"/>
      <c r="O53" s="24"/>
    </row>
    <row r="54" spans="1:15" ht="73.5" customHeight="1" outlineLevel="1" x14ac:dyDescent="0.25">
      <c r="A54" s="18" t="s">
        <v>408</v>
      </c>
      <c r="B54" s="19" t="s">
        <v>448</v>
      </c>
      <c r="C54" s="19" t="s">
        <v>55</v>
      </c>
      <c r="D54" s="19" t="s">
        <v>266</v>
      </c>
      <c r="E54" s="20">
        <v>8310</v>
      </c>
      <c r="F54" s="341">
        <v>10371.57</v>
      </c>
      <c r="G54" s="341"/>
      <c r="H54" s="20">
        <v>3150</v>
      </c>
      <c r="I54" s="342" t="s">
        <v>52</v>
      </c>
      <c r="J54" s="342"/>
      <c r="K54" s="21" t="s">
        <v>53</v>
      </c>
      <c r="L54" s="292">
        <v>451889.66</v>
      </c>
      <c r="M54" s="22"/>
      <c r="N54" s="23"/>
      <c r="O54" s="24"/>
    </row>
    <row r="55" spans="1:15" ht="73.5" customHeight="1" outlineLevel="1" x14ac:dyDescent="0.25">
      <c r="A55" s="18" t="s">
        <v>410</v>
      </c>
      <c r="B55" s="19" t="s">
        <v>449</v>
      </c>
      <c r="C55" s="19" t="s">
        <v>55</v>
      </c>
      <c r="D55" s="19" t="s">
        <v>266</v>
      </c>
      <c r="E55" s="20">
        <v>8310</v>
      </c>
      <c r="F55" s="341">
        <v>15994.32</v>
      </c>
      <c r="G55" s="341"/>
      <c r="H55" s="20">
        <v>3150</v>
      </c>
      <c r="I55" s="342" t="s">
        <v>52</v>
      </c>
      <c r="J55" s="342"/>
      <c r="K55" s="21" t="s">
        <v>53</v>
      </c>
      <c r="L55" s="292">
        <v>467883.98</v>
      </c>
      <c r="M55" s="22"/>
      <c r="N55" s="23"/>
      <c r="O55" s="24"/>
    </row>
    <row r="56" spans="1:15" ht="73.5" customHeight="1" outlineLevel="1" x14ac:dyDescent="0.25">
      <c r="A56" s="18" t="s">
        <v>410</v>
      </c>
      <c r="B56" s="19" t="s">
        <v>449</v>
      </c>
      <c r="C56" s="19" t="s">
        <v>55</v>
      </c>
      <c r="D56" s="19" t="s">
        <v>266</v>
      </c>
      <c r="E56" s="20">
        <v>8310</v>
      </c>
      <c r="F56" s="346">
        <v>354.26</v>
      </c>
      <c r="G56" s="346"/>
      <c r="H56" s="20">
        <v>3150</v>
      </c>
      <c r="I56" s="342" t="s">
        <v>52</v>
      </c>
      <c r="J56" s="342"/>
      <c r="K56" s="21" t="s">
        <v>53</v>
      </c>
      <c r="L56" s="292">
        <v>468238.24</v>
      </c>
      <c r="M56" s="22"/>
      <c r="N56" s="23"/>
      <c r="O56" s="24"/>
    </row>
    <row r="57" spans="1:15" ht="73.5" customHeight="1" outlineLevel="1" x14ac:dyDescent="0.25">
      <c r="A57" s="18" t="s">
        <v>410</v>
      </c>
      <c r="B57" s="19" t="s">
        <v>449</v>
      </c>
      <c r="C57" s="19" t="s">
        <v>55</v>
      </c>
      <c r="D57" s="19" t="s">
        <v>266</v>
      </c>
      <c r="E57" s="20">
        <v>8310</v>
      </c>
      <c r="F57" s="341">
        <v>19749.8</v>
      </c>
      <c r="G57" s="341"/>
      <c r="H57" s="20">
        <v>3150</v>
      </c>
      <c r="I57" s="342" t="s">
        <v>52</v>
      </c>
      <c r="J57" s="342"/>
      <c r="K57" s="21" t="s">
        <v>53</v>
      </c>
      <c r="L57" s="292">
        <v>487988.04</v>
      </c>
      <c r="M57" s="22"/>
      <c r="N57" s="23"/>
      <c r="O57" s="24"/>
    </row>
    <row r="58" spans="1:15" ht="73.5" customHeight="1" outlineLevel="1" x14ac:dyDescent="0.25">
      <c r="A58" s="18" t="s">
        <v>410</v>
      </c>
      <c r="B58" s="19" t="s">
        <v>449</v>
      </c>
      <c r="C58" s="19" t="s">
        <v>55</v>
      </c>
      <c r="D58" s="19" t="s">
        <v>266</v>
      </c>
      <c r="E58" s="20">
        <v>8310</v>
      </c>
      <c r="F58" s="346">
        <v>375.12</v>
      </c>
      <c r="G58" s="346"/>
      <c r="H58" s="20">
        <v>3150</v>
      </c>
      <c r="I58" s="342" t="s">
        <v>52</v>
      </c>
      <c r="J58" s="342"/>
      <c r="K58" s="21" t="s">
        <v>53</v>
      </c>
      <c r="L58" s="292">
        <v>488363.16</v>
      </c>
      <c r="M58" s="22"/>
      <c r="N58" s="23"/>
      <c r="O58" s="24"/>
    </row>
    <row r="59" spans="1:15" ht="73.5" customHeight="1" outlineLevel="1" x14ac:dyDescent="0.25">
      <c r="A59" s="18" t="s">
        <v>410</v>
      </c>
      <c r="B59" s="19" t="s">
        <v>449</v>
      </c>
      <c r="C59" s="19" t="s">
        <v>55</v>
      </c>
      <c r="D59" s="19" t="s">
        <v>266</v>
      </c>
      <c r="E59" s="20">
        <v>8310</v>
      </c>
      <c r="F59" s="341">
        <v>9331.43</v>
      </c>
      <c r="G59" s="341"/>
      <c r="H59" s="20">
        <v>3150</v>
      </c>
      <c r="I59" s="342" t="s">
        <v>52</v>
      </c>
      <c r="J59" s="342"/>
      <c r="K59" s="21" t="s">
        <v>53</v>
      </c>
      <c r="L59" s="292">
        <v>497694.58999999997</v>
      </c>
      <c r="M59" s="22"/>
      <c r="N59" s="23"/>
      <c r="O59" s="24"/>
    </row>
    <row r="60" spans="1:15" ht="73.5" customHeight="1" outlineLevel="1" x14ac:dyDescent="0.25">
      <c r="A60" s="18" t="s">
        <v>410</v>
      </c>
      <c r="B60" s="19" t="s">
        <v>449</v>
      </c>
      <c r="C60" s="19" t="s">
        <v>55</v>
      </c>
      <c r="D60" s="19" t="s">
        <v>266</v>
      </c>
      <c r="E60" s="20">
        <v>8310</v>
      </c>
      <c r="F60" s="346">
        <v>541.83000000000004</v>
      </c>
      <c r="G60" s="346"/>
      <c r="H60" s="20">
        <v>3150</v>
      </c>
      <c r="I60" s="342" t="s">
        <v>52</v>
      </c>
      <c r="J60" s="342"/>
      <c r="K60" s="21" t="s">
        <v>53</v>
      </c>
      <c r="L60" s="292">
        <v>498236.42</v>
      </c>
      <c r="M60" s="22"/>
      <c r="N60" s="23"/>
      <c r="O60" s="24"/>
    </row>
    <row r="61" spans="1:15" ht="73.5" customHeight="1" outlineLevel="1" x14ac:dyDescent="0.25">
      <c r="A61" s="18" t="s">
        <v>410</v>
      </c>
      <c r="B61" s="19" t="s">
        <v>449</v>
      </c>
      <c r="C61" s="19" t="s">
        <v>55</v>
      </c>
      <c r="D61" s="19" t="s">
        <v>266</v>
      </c>
      <c r="E61" s="20">
        <v>8310</v>
      </c>
      <c r="F61" s="341">
        <v>2172.8000000000002</v>
      </c>
      <c r="G61" s="341"/>
      <c r="H61" s="20">
        <v>3430</v>
      </c>
      <c r="I61" s="342" t="s">
        <v>52</v>
      </c>
      <c r="J61" s="342"/>
      <c r="K61" s="21" t="s">
        <v>53</v>
      </c>
      <c r="L61" s="292">
        <v>500409.22</v>
      </c>
      <c r="M61" s="22"/>
      <c r="N61" s="23"/>
      <c r="O61" s="24"/>
    </row>
    <row r="62" spans="1:15" ht="73.5" customHeight="1" outlineLevel="1" x14ac:dyDescent="0.25">
      <c r="A62" s="18" t="s">
        <v>410</v>
      </c>
      <c r="B62" s="19" t="s">
        <v>449</v>
      </c>
      <c r="C62" s="19" t="s">
        <v>55</v>
      </c>
      <c r="D62" s="19" t="s">
        <v>266</v>
      </c>
      <c r="E62" s="20">
        <v>8310</v>
      </c>
      <c r="F62" s="341">
        <v>2689</v>
      </c>
      <c r="G62" s="341"/>
      <c r="H62" s="20">
        <v>3430</v>
      </c>
      <c r="I62" s="342" t="s">
        <v>52</v>
      </c>
      <c r="J62" s="342"/>
      <c r="K62" s="21" t="s">
        <v>53</v>
      </c>
      <c r="L62" s="292">
        <v>503098.22</v>
      </c>
      <c r="M62" s="22"/>
      <c r="N62" s="23"/>
      <c r="O62" s="24"/>
    </row>
    <row r="63" spans="1:15" ht="73.5" customHeight="1" outlineLevel="1" x14ac:dyDescent="0.25">
      <c r="A63" s="18" t="s">
        <v>410</v>
      </c>
      <c r="B63" s="19" t="s">
        <v>449</v>
      </c>
      <c r="C63" s="19" t="s">
        <v>55</v>
      </c>
      <c r="D63" s="19" t="s">
        <v>266</v>
      </c>
      <c r="E63" s="20">
        <v>8310</v>
      </c>
      <c r="F63" s="341">
        <v>21227.74</v>
      </c>
      <c r="G63" s="341"/>
      <c r="H63" s="20">
        <v>3430</v>
      </c>
      <c r="I63" s="342" t="s">
        <v>52</v>
      </c>
      <c r="J63" s="342"/>
      <c r="K63" s="21" t="s">
        <v>53</v>
      </c>
      <c r="L63" s="292">
        <v>524325.96</v>
      </c>
      <c r="M63" s="22"/>
      <c r="N63" s="23"/>
      <c r="O63" s="24"/>
    </row>
    <row r="64" spans="1:15" ht="73.5" customHeight="1" outlineLevel="1" x14ac:dyDescent="0.25">
      <c r="A64" s="18" t="s">
        <v>412</v>
      </c>
      <c r="B64" s="19" t="s">
        <v>450</v>
      </c>
      <c r="C64" s="19" t="s">
        <v>55</v>
      </c>
      <c r="D64" s="19" t="s">
        <v>266</v>
      </c>
      <c r="E64" s="20">
        <v>8310</v>
      </c>
      <c r="F64" s="341">
        <v>21409.42</v>
      </c>
      <c r="G64" s="341"/>
      <c r="H64" s="20">
        <v>3150</v>
      </c>
      <c r="I64" s="342" t="s">
        <v>52</v>
      </c>
      <c r="J64" s="342"/>
      <c r="K64" s="21" t="s">
        <v>53</v>
      </c>
      <c r="L64" s="292">
        <v>545735.38</v>
      </c>
      <c r="M64" s="22"/>
      <c r="N64" s="23"/>
      <c r="O64" s="24"/>
    </row>
    <row r="65" spans="1:15" ht="73.5" customHeight="1" outlineLevel="1" x14ac:dyDescent="0.25">
      <c r="A65" s="18" t="s">
        <v>412</v>
      </c>
      <c r="B65" s="19" t="s">
        <v>450</v>
      </c>
      <c r="C65" s="19" t="s">
        <v>55</v>
      </c>
      <c r="D65" s="19" t="s">
        <v>266</v>
      </c>
      <c r="E65" s="20">
        <v>8310</v>
      </c>
      <c r="F65" s="346">
        <v>479.31</v>
      </c>
      <c r="G65" s="346"/>
      <c r="H65" s="20">
        <v>3150</v>
      </c>
      <c r="I65" s="342" t="s">
        <v>52</v>
      </c>
      <c r="J65" s="342"/>
      <c r="K65" s="21" t="s">
        <v>53</v>
      </c>
      <c r="L65" s="292">
        <v>546214.69000000006</v>
      </c>
      <c r="M65" s="22"/>
      <c r="N65" s="23"/>
      <c r="O65" s="24"/>
    </row>
    <row r="66" spans="1:15" ht="73.5" customHeight="1" outlineLevel="1" x14ac:dyDescent="0.25">
      <c r="A66" s="18" t="s">
        <v>412</v>
      </c>
      <c r="B66" s="19" t="s">
        <v>450</v>
      </c>
      <c r="C66" s="19" t="s">
        <v>55</v>
      </c>
      <c r="D66" s="19" t="s">
        <v>266</v>
      </c>
      <c r="E66" s="20">
        <v>8310</v>
      </c>
      <c r="F66" s="341">
        <v>5820.27</v>
      </c>
      <c r="G66" s="341"/>
      <c r="H66" s="20">
        <v>3150</v>
      </c>
      <c r="I66" s="342" t="s">
        <v>52</v>
      </c>
      <c r="J66" s="342"/>
      <c r="K66" s="21" t="s">
        <v>53</v>
      </c>
      <c r="L66" s="292">
        <v>552034.96000000008</v>
      </c>
      <c r="M66" s="22"/>
      <c r="N66" s="23"/>
      <c r="O66" s="24"/>
    </row>
    <row r="67" spans="1:15" ht="73.5" customHeight="1" outlineLevel="1" x14ac:dyDescent="0.25">
      <c r="A67" s="18" t="s">
        <v>412</v>
      </c>
      <c r="B67" s="19" t="s">
        <v>450</v>
      </c>
      <c r="C67" s="19" t="s">
        <v>55</v>
      </c>
      <c r="D67" s="19" t="s">
        <v>266</v>
      </c>
      <c r="E67" s="20">
        <v>8310</v>
      </c>
      <c r="F67" s="346">
        <v>437.62</v>
      </c>
      <c r="G67" s="346"/>
      <c r="H67" s="20">
        <v>3150</v>
      </c>
      <c r="I67" s="342" t="s">
        <v>52</v>
      </c>
      <c r="J67" s="342"/>
      <c r="K67" s="21" t="s">
        <v>53</v>
      </c>
      <c r="L67" s="292">
        <v>552472.58000000007</v>
      </c>
      <c r="M67" s="22"/>
      <c r="N67" s="23"/>
      <c r="O67" s="24"/>
    </row>
    <row r="68" spans="1:15" ht="73.5" customHeight="1" outlineLevel="1" x14ac:dyDescent="0.25">
      <c r="A68" s="18" t="s">
        <v>412</v>
      </c>
      <c r="B68" s="19" t="s">
        <v>450</v>
      </c>
      <c r="C68" s="19" t="s">
        <v>55</v>
      </c>
      <c r="D68" s="19" t="s">
        <v>266</v>
      </c>
      <c r="E68" s="20">
        <v>8310</v>
      </c>
      <c r="F68" s="341">
        <v>2910.83</v>
      </c>
      <c r="G68" s="341"/>
      <c r="H68" s="20">
        <v>3430</v>
      </c>
      <c r="I68" s="342" t="s">
        <v>52</v>
      </c>
      <c r="J68" s="342"/>
      <c r="K68" s="21" t="s">
        <v>53</v>
      </c>
      <c r="L68" s="292">
        <v>555383.41</v>
      </c>
      <c r="M68" s="22"/>
      <c r="N68" s="23"/>
      <c r="O68" s="24"/>
    </row>
    <row r="69" spans="1:15" ht="73.5" customHeight="1" outlineLevel="1" x14ac:dyDescent="0.25">
      <c r="A69" s="18" t="s">
        <v>412</v>
      </c>
      <c r="B69" s="19" t="s">
        <v>450</v>
      </c>
      <c r="C69" s="19" t="s">
        <v>55</v>
      </c>
      <c r="D69" s="19" t="s">
        <v>266</v>
      </c>
      <c r="E69" s="20">
        <v>8310</v>
      </c>
      <c r="F69" s="346">
        <v>738.47</v>
      </c>
      <c r="G69" s="346"/>
      <c r="H69" s="20">
        <v>3430</v>
      </c>
      <c r="I69" s="342" t="s">
        <v>52</v>
      </c>
      <c r="J69" s="342"/>
      <c r="K69" s="21" t="s">
        <v>53</v>
      </c>
      <c r="L69" s="292">
        <v>556121.88</v>
      </c>
      <c r="M69" s="22"/>
      <c r="N69" s="23"/>
      <c r="O69" s="24"/>
    </row>
    <row r="70" spans="1:15" ht="73.5" customHeight="1" outlineLevel="1" x14ac:dyDescent="0.25">
      <c r="A70" s="18" t="s">
        <v>412</v>
      </c>
      <c r="B70" s="19" t="s">
        <v>451</v>
      </c>
      <c r="C70" s="19" t="s">
        <v>55</v>
      </c>
      <c r="D70" s="19" t="s">
        <v>266</v>
      </c>
      <c r="E70" s="20">
        <v>8310</v>
      </c>
      <c r="F70" s="341">
        <v>17229.07</v>
      </c>
      <c r="G70" s="341"/>
      <c r="H70" s="20">
        <v>3150</v>
      </c>
      <c r="I70" s="342" t="s">
        <v>52</v>
      </c>
      <c r="J70" s="342"/>
      <c r="K70" s="21" t="s">
        <v>53</v>
      </c>
      <c r="L70" s="292">
        <v>573350.94999999995</v>
      </c>
      <c r="M70" s="22"/>
      <c r="N70" s="23"/>
      <c r="O70" s="24"/>
    </row>
    <row r="71" spans="1:15" ht="73.5" customHeight="1" outlineLevel="1" x14ac:dyDescent="0.25">
      <c r="A71" s="18" t="s">
        <v>412</v>
      </c>
      <c r="B71" s="19" t="s">
        <v>451</v>
      </c>
      <c r="C71" s="19" t="s">
        <v>55</v>
      </c>
      <c r="D71" s="19" t="s">
        <v>266</v>
      </c>
      <c r="E71" s="20">
        <v>8310</v>
      </c>
      <c r="F71" s="346">
        <v>291.75</v>
      </c>
      <c r="G71" s="346"/>
      <c r="H71" s="20">
        <v>3150</v>
      </c>
      <c r="I71" s="342" t="s">
        <v>52</v>
      </c>
      <c r="J71" s="342"/>
      <c r="K71" s="21" t="s">
        <v>53</v>
      </c>
      <c r="L71" s="292">
        <v>573642.69999999995</v>
      </c>
      <c r="M71" s="22"/>
      <c r="N71" s="23"/>
      <c r="O71" s="24"/>
    </row>
    <row r="72" spans="1:15" ht="73.5" customHeight="1" outlineLevel="1" x14ac:dyDescent="0.25">
      <c r="A72" s="18" t="s">
        <v>412</v>
      </c>
      <c r="B72" s="19" t="s">
        <v>451</v>
      </c>
      <c r="C72" s="19" t="s">
        <v>55</v>
      </c>
      <c r="D72" s="19" t="s">
        <v>266</v>
      </c>
      <c r="E72" s="20">
        <v>8310</v>
      </c>
      <c r="F72" s="341">
        <v>23303.75</v>
      </c>
      <c r="G72" s="341"/>
      <c r="H72" s="20">
        <v>3430</v>
      </c>
      <c r="I72" s="342" t="s">
        <v>52</v>
      </c>
      <c r="J72" s="342"/>
      <c r="K72" s="21" t="s">
        <v>53</v>
      </c>
      <c r="L72" s="292">
        <v>596946.44999999995</v>
      </c>
      <c r="M72" s="22"/>
      <c r="N72" s="23"/>
      <c r="O72" s="24"/>
    </row>
    <row r="73" spans="1:15" ht="73.5" customHeight="1" outlineLevel="1" x14ac:dyDescent="0.25">
      <c r="A73" s="18" t="s">
        <v>386</v>
      </c>
      <c r="B73" s="19" t="s">
        <v>452</v>
      </c>
      <c r="C73" s="19" t="s">
        <v>55</v>
      </c>
      <c r="D73" s="19" t="s">
        <v>266</v>
      </c>
      <c r="E73" s="20">
        <v>8310</v>
      </c>
      <c r="F73" s="341">
        <v>20552.14</v>
      </c>
      <c r="G73" s="341"/>
      <c r="H73" s="20">
        <v>3150</v>
      </c>
      <c r="I73" s="342" t="s">
        <v>52</v>
      </c>
      <c r="J73" s="342"/>
      <c r="K73" s="21" t="s">
        <v>53</v>
      </c>
      <c r="L73" s="292">
        <v>617498.59</v>
      </c>
      <c r="M73" s="22"/>
      <c r="N73" s="23"/>
      <c r="O73" s="24"/>
    </row>
    <row r="74" spans="1:15" ht="73.5" customHeight="1" outlineLevel="1" x14ac:dyDescent="0.25">
      <c r="A74" s="18" t="s">
        <v>386</v>
      </c>
      <c r="B74" s="19" t="s">
        <v>452</v>
      </c>
      <c r="C74" s="19" t="s">
        <v>55</v>
      </c>
      <c r="D74" s="19" t="s">
        <v>266</v>
      </c>
      <c r="E74" s="20">
        <v>8310</v>
      </c>
      <c r="F74" s="341">
        <v>20145.88</v>
      </c>
      <c r="G74" s="341"/>
      <c r="H74" s="20">
        <v>3150</v>
      </c>
      <c r="I74" s="342" t="s">
        <v>52</v>
      </c>
      <c r="J74" s="342"/>
      <c r="K74" s="21" t="s">
        <v>53</v>
      </c>
      <c r="L74" s="292">
        <v>637644.47</v>
      </c>
      <c r="M74" s="22"/>
      <c r="N74" s="23"/>
      <c r="O74" s="24"/>
    </row>
    <row r="75" spans="1:15" ht="73.5" customHeight="1" outlineLevel="1" x14ac:dyDescent="0.25">
      <c r="A75" s="18" t="s">
        <v>386</v>
      </c>
      <c r="B75" s="19" t="s">
        <v>452</v>
      </c>
      <c r="C75" s="19" t="s">
        <v>55</v>
      </c>
      <c r="D75" s="19" t="s">
        <v>266</v>
      </c>
      <c r="E75" s="20">
        <v>8310</v>
      </c>
      <c r="F75" s="341">
        <v>16614.400000000001</v>
      </c>
      <c r="G75" s="341"/>
      <c r="H75" s="20">
        <v>3150</v>
      </c>
      <c r="I75" s="342" t="s">
        <v>52</v>
      </c>
      <c r="J75" s="342"/>
      <c r="K75" s="21" t="s">
        <v>53</v>
      </c>
      <c r="L75" s="292">
        <v>654258.87</v>
      </c>
      <c r="M75" s="22"/>
      <c r="N75" s="23"/>
      <c r="O75" s="24"/>
    </row>
    <row r="76" spans="1:15" ht="73.5" customHeight="1" outlineLevel="1" x14ac:dyDescent="0.25">
      <c r="A76" s="18" t="s">
        <v>386</v>
      </c>
      <c r="B76" s="19" t="s">
        <v>452</v>
      </c>
      <c r="C76" s="19" t="s">
        <v>55</v>
      </c>
      <c r="D76" s="19" t="s">
        <v>266</v>
      </c>
      <c r="E76" s="20">
        <v>8310</v>
      </c>
      <c r="F76" s="346">
        <v>375.12</v>
      </c>
      <c r="G76" s="346"/>
      <c r="H76" s="20">
        <v>3150</v>
      </c>
      <c r="I76" s="342" t="s">
        <v>52</v>
      </c>
      <c r="J76" s="342"/>
      <c r="K76" s="21" t="s">
        <v>53</v>
      </c>
      <c r="L76" s="292">
        <v>654633.99</v>
      </c>
      <c r="M76" s="22"/>
      <c r="N76" s="23"/>
      <c r="O76" s="24"/>
    </row>
    <row r="77" spans="1:15" ht="73.5" customHeight="1" outlineLevel="1" x14ac:dyDescent="0.25">
      <c r="A77" s="18" t="s">
        <v>386</v>
      </c>
      <c r="B77" s="19" t="s">
        <v>452</v>
      </c>
      <c r="C77" s="19" t="s">
        <v>55</v>
      </c>
      <c r="D77" s="19" t="s">
        <v>266</v>
      </c>
      <c r="E77" s="20">
        <v>8310</v>
      </c>
      <c r="F77" s="341">
        <v>6043.81</v>
      </c>
      <c r="G77" s="341"/>
      <c r="H77" s="20">
        <v>3150</v>
      </c>
      <c r="I77" s="342" t="s">
        <v>52</v>
      </c>
      <c r="J77" s="342"/>
      <c r="K77" s="21" t="s">
        <v>53</v>
      </c>
      <c r="L77" s="292">
        <v>660677.80000000005</v>
      </c>
      <c r="M77" s="22"/>
      <c r="N77" s="23"/>
      <c r="O77" s="24"/>
    </row>
    <row r="78" spans="1:15" ht="73.5" customHeight="1" outlineLevel="1" x14ac:dyDescent="0.25">
      <c r="A78" s="18" t="s">
        <v>386</v>
      </c>
      <c r="B78" s="19" t="s">
        <v>452</v>
      </c>
      <c r="C78" s="19" t="s">
        <v>55</v>
      </c>
      <c r="D78" s="19" t="s">
        <v>266</v>
      </c>
      <c r="E78" s="20">
        <v>8310</v>
      </c>
      <c r="F78" s="346">
        <v>437.63</v>
      </c>
      <c r="G78" s="346"/>
      <c r="H78" s="20">
        <v>3150</v>
      </c>
      <c r="I78" s="342" t="s">
        <v>52</v>
      </c>
      <c r="J78" s="342"/>
      <c r="K78" s="21" t="s">
        <v>53</v>
      </c>
      <c r="L78" s="292">
        <v>661115.43000000005</v>
      </c>
      <c r="M78" s="22"/>
      <c r="N78" s="23"/>
      <c r="O78" s="24"/>
    </row>
    <row r="79" spans="1:15" ht="73.5" customHeight="1" outlineLevel="1" x14ac:dyDescent="0.25">
      <c r="A79" s="18" t="s">
        <v>386</v>
      </c>
      <c r="B79" s="19" t="s">
        <v>452</v>
      </c>
      <c r="C79" s="19" t="s">
        <v>55</v>
      </c>
      <c r="D79" s="19" t="s">
        <v>266</v>
      </c>
      <c r="E79" s="20">
        <v>8310</v>
      </c>
      <c r="F79" s="341">
        <v>2791.29</v>
      </c>
      <c r="G79" s="341"/>
      <c r="H79" s="20">
        <v>3430</v>
      </c>
      <c r="I79" s="342" t="s">
        <v>52</v>
      </c>
      <c r="J79" s="342"/>
      <c r="K79" s="21" t="s">
        <v>53</v>
      </c>
      <c r="L79" s="292">
        <v>663906.72000000009</v>
      </c>
      <c r="M79" s="22"/>
      <c r="N79" s="23"/>
      <c r="O79" s="24"/>
    </row>
    <row r="80" spans="1:15" ht="73.5" customHeight="1" outlineLevel="1" x14ac:dyDescent="0.25">
      <c r="A80" s="18" t="s">
        <v>386</v>
      </c>
      <c r="B80" s="19" t="s">
        <v>452</v>
      </c>
      <c r="C80" s="19" t="s">
        <v>55</v>
      </c>
      <c r="D80" s="19" t="s">
        <v>266</v>
      </c>
      <c r="E80" s="20">
        <v>8310</v>
      </c>
      <c r="F80" s="341">
        <v>2190.7399999999998</v>
      </c>
      <c r="G80" s="341"/>
      <c r="H80" s="20">
        <v>3430</v>
      </c>
      <c r="I80" s="342" t="s">
        <v>52</v>
      </c>
      <c r="J80" s="342"/>
      <c r="K80" s="21" t="s">
        <v>53</v>
      </c>
      <c r="L80" s="292">
        <v>666097.46000000008</v>
      </c>
      <c r="M80" s="22"/>
      <c r="N80" s="23"/>
      <c r="O80" s="24"/>
    </row>
    <row r="81" spans="1:15" ht="73.5" customHeight="1" outlineLevel="1" x14ac:dyDescent="0.25">
      <c r="A81" s="18" t="s">
        <v>386</v>
      </c>
      <c r="B81" s="19" t="s">
        <v>452</v>
      </c>
      <c r="C81" s="19" t="s">
        <v>55</v>
      </c>
      <c r="D81" s="19" t="s">
        <v>266</v>
      </c>
      <c r="E81" s="20">
        <v>8310</v>
      </c>
      <c r="F81" s="346">
        <v>769.61</v>
      </c>
      <c r="G81" s="346"/>
      <c r="H81" s="20">
        <v>3430</v>
      </c>
      <c r="I81" s="342" t="s">
        <v>52</v>
      </c>
      <c r="J81" s="342"/>
      <c r="K81" s="21" t="s">
        <v>53</v>
      </c>
      <c r="L81" s="292">
        <v>666867.07000000007</v>
      </c>
      <c r="M81" s="22"/>
      <c r="N81" s="23"/>
      <c r="O81" s="24"/>
    </row>
    <row r="82" spans="1:15" ht="73.5" customHeight="1" outlineLevel="1" x14ac:dyDescent="0.25">
      <c r="A82" s="18" t="s">
        <v>388</v>
      </c>
      <c r="B82" s="19" t="s">
        <v>453</v>
      </c>
      <c r="C82" s="19" t="s">
        <v>55</v>
      </c>
      <c r="D82" s="19" t="s">
        <v>266</v>
      </c>
      <c r="E82" s="20">
        <v>8310</v>
      </c>
      <c r="F82" s="341">
        <v>25785.58</v>
      </c>
      <c r="G82" s="341"/>
      <c r="H82" s="20">
        <v>3150</v>
      </c>
      <c r="I82" s="342" t="s">
        <v>52</v>
      </c>
      <c r="J82" s="342"/>
      <c r="K82" s="21" t="s">
        <v>53</v>
      </c>
      <c r="L82" s="292">
        <v>692652.65</v>
      </c>
      <c r="M82" s="22"/>
      <c r="N82" s="23"/>
      <c r="O82" s="24"/>
    </row>
    <row r="83" spans="1:15" ht="73.5" customHeight="1" outlineLevel="1" x14ac:dyDescent="0.25">
      <c r="A83" s="18" t="s">
        <v>388</v>
      </c>
      <c r="B83" s="19" t="s">
        <v>453</v>
      </c>
      <c r="C83" s="19" t="s">
        <v>55</v>
      </c>
      <c r="D83" s="19" t="s">
        <v>266</v>
      </c>
      <c r="E83" s="20">
        <v>8310</v>
      </c>
      <c r="F83" s="346">
        <v>500.15</v>
      </c>
      <c r="G83" s="346"/>
      <c r="H83" s="20">
        <v>3150</v>
      </c>
      <c r="I83" s="342" t="s">
        <v>52</v>
      </c>
      <c r="J83" s="342"/>
      <c r="K83" s="21" t="s">
        <v>53</v>
      </c>
      <c r="L83" s="292">
        <v>693152.8</v>
      </c>
      <c r="M83" s="22"/>
      <c r="N83" s="23"/>
      <c r="O83" s="24"/>
    </row>
    <row r="84" spans="1:15" ht="73.5" customHeight="1" outlineLevel="1" x14ac:dyDescent="0.25">
      <c r="A84" s="18" t="s">
        <v>388</v>
      </c>
      <c r="B84" s="19" t="s">
        <v>453</v>
      </c>
      <c r="C84" s="19" t="s">
        <v>55</v>
      </c>
      <c r="D84" s="19" t="s">
        <v>266</v>
      </c>
      <c r="E84" s="20">
        <v>8310</v>
      </c>
      <c r="F84" s="341">
        <v>9392.81</v>
      </c>
      <c r="G84" s="341"/>
      <c r="H84" s="20">
        <v>3150</v>
      </c>
      <c r="I84" s="342" t="s">
        <v>52</v>
      </c>
      <c r="J84" s="342"/>
      <c r="K84" s="21" t="s">
        <v>53</v>
      </c>
      <c r="L84" s="292">
        <v>702545.6100000001</v>
      </c>
      <c r="M84" s="22"/>
      <c r="N84" s="23"/>
      <c r="O84" s="24"/>
    </row>
    <row r="85" spans="1:15" ht="73.5" customHeight="1" outlineLevel="1" x14ac:dyDescent="0.25">
      <c r="A85" s="18" t="s">
        <v>388</v>
      </c>
      <c r="B85" s="19" t="s">
        <v>453</v>
      </c>
      <c r="C85" s="19" t="s">
        <v>55</v>
      </c>
      <c r="D85" s="19" t="s">
        <v>266</v>
      </c>
      <c r="E85" s="20">
        <v>8310</v>
      </c>
      <c r="F85" s="346">
        <v>145.88</v>
      </c>
      <c r="G85" s="346"/>
      <c r="H85" s="20">
        <v>3150</v>
      </c>
      <c r="I85" s="342" t="s">
        <v>52</v>
      </c>
      <c r="J85" s="342"/>
      <c r="K85" s="21" t="s">
        <v>53</v>
      </c>
      <c r="L85" s="292">
        <v>702691.49000000011</v>
      </c>
      <c r="M85" s="22"/>
      <c r="N85" s="23"/>
      <c r="O85" s="24"/>
    </row>
    <row r="86" spans="1:15" ht="73.5" customHeight="1" outlineLevel="1" x14ac:dyDescent="0.25">
      <c r="A86" s="18" t="s">
        <v>388</v>
      </c>
      <c r="B86" s="19" t="s">
        <v>453</v>
      </c>
      <c r="C86" s="19" t="s">
        <v>55</v>
      </c>
      <c r="D86" s="19" t="s">
        <v>266</v>
      </c>
      <c r="E86" s="20">
        <v>8310</v>
      </c>
      <c r="F86" s="341">
        <v>3520.6</v>
      </c>
      <c r="G86" s="341"/>
      <c r="H86" s="20">
        <v>3430</v>
      </c>
      <c r="I86" s="342" t="s">
        <v>52</v>
      </c>
      <c r="J86" s="342"/>
      <c r="K86" s="21" t="s">
        <v>53</v>
      </c>
      <c r="L86" s="292">
        <v>706212.09000000008</v>
      </c>
      <c r="M86" s="22"/>
      <c r="N86" s="23"/>
      <c r="O86" s="24"/>
    </row>
    <row r="87" spans="1:15" ht="73.5" customHeight="1" outlineLevel="1" x14ac:dyDescent="0.25">
      <c r="A87" s="18" t="s">
        <v>388</v>
      </c>
      <c r="B87" s="19" t="s">
        <v>453</v>
      </c>
      <c r="C87" s="19" t="s">
        <v>55</v>
      </c>
      <c r="D87" s="19" t="s">
        <v>266</v>
      </c>
      <c r="E87" s="20">
        <v>8310</v>
      </c>
      <c r="F87" s="346">
        <v>740.05</v>
      </c>
      <c r="G87" s="346"/>
      <c r="H87" s="20">
        <v>3430</v>
      </c>
      <c r="I87" s="342" t="s">
        <v>52</v>
      </c>
      <c r="J87" s="342"/>
      <c r="K87" s="21" t="s">
        <v>53</v>
      </c>
      <c r="L87" s="292">
        <v>706952.14000000013</v>
      </c>
      <c r="M87" s="22"/>
      <c r="N87" s="23"/>
      <c r="O87" s="24"/>
    </row>
    <row r="88" spans="1:15" ht="73.5" customHeight="1" outlineLevel="1" x14ac:dyDescent="0.25">
      <c r="A88" s="18" t="s">
        <v>388</v>
      </c>
      <c r="B88" s="19" t="s">
        <v>454</v>
      </c>
      <c r="C88" s="19" t="s">
        <v>55</v>
      </c>
      <c r="D88" s="19" t="s">
        <v>266</v>
      </c>
      <c r="E88" s="20">
        <v>8310</v>
      </c>
      <c r="F88" s="341">
        <v>24377</v>
      </c>
      <c r="G88" s="341"/>
      <c r="H88" s="20">
        <v>3150</v>
      </c>
      <c r="I88" s="342" t="s">
        <v>52</v>
      </c>
      <c r="J88" s="342"/>
      <c r="K88" s="21" t="s">
        <v>53</v>
      </c>
      <c r="L88" s="292">
        <v>731329.14000000013</v>
      </c>
      <c r="M88" s="22"/>
      <c r="N88" s="23"/>
      <c r="O88" s="24"/>
    </row>
    <row r="89" spans="1:15" ht="73.5" customHeight="1" outlineLevel="1" x14ac:dyDescent="0.25">
      <c r="A89" s="18" t="s">
        <v>388</v>
      </c>
      <c r="B89" s="19" t="s">
        <v>454</v>
      </c>
      <c r="C89" s="19" t="s">
        <v>55</v>
      </c>
      <c r="D89" s="19" t="s">
        <v>266</v>
      </c>
      <c r="E89" s="20">
        <v>8310</v>
      </c>
      <c r="F89" s="341">
        <v>14437.63</v>
      </c>
      <c r="G89" s="341"/>
      <c r="H89" s="20">
        <v>3150</v>
      </c>
      <c r="I89" s="342" t="s">
        <v>52</v>
      </c>
      <c r="J89" s="342"/>
      <c r="K89" s="21" t="s">
        <v>53</v>
      </c>
      <c r="L89" s="292">
        <v>745766.77000000014</v>
      </c>
      <c r="M89" s="22"/>
      <c r="N89" s="23"/>
      <c r="O89" s="24"/>
    </row>
    <row r="90" spans="1:15" ht="73.5" customHeight="1" outlineLevel="1" x14ac:dyDescent="0.25">
      <c r="A90" s="18" t="s">
        <v>388</v>
      </c>
      <c r="B90" s="19" t="s">
        <v>454</v>
      </c>
      <c r="C90" s="19" t="s">
        <v>55</v>
      </c>
      <c r="D90" s="19" t="s">
        <v>266</v>
      </c>
      <c r="E90" s="20">
        <v>8310</v>
      </c>
      <c r="F90" s="341">
        <v>5324.34</v>
      </c>
      <c r="G90" s="341"/>
      <c r="H90" s="20">
        <v>3430</v>
      </c>
      <c r="I90" s="342" t="s">
        <v>52</v>
      </c>
      <c r="J90" s="342"/>
      <c r="K90" s="21" t="s">
        <v>53</v>
      </c>
      <c r="L90" s="292">
        <v>751091.1100000001</v>
      </c>
      <c r="M90" s="22"/>
      <c r="N90" s="23"/>
      <c r="O90" s="24"/>
    </row>
    <row r="91" spans="1:15" ht="73.5" customHeight="1" outlineLevel="1" x14ac:dyDescent="0.25">
      <c r="A91" s="18" t="s">
        <v>416</v>
      </c>
      <c r="B91" s="19" t="s">
        <v>455</v>
      </c>
      <c r="C91" s="19" t="s">
        <v>55</v>
      </c>
      <c r="D91" s="19" t="s">
        <v>266</v>
      </c>
      <c r="E91" s="20">
        <v>8310</v>
      </c>
      <c r="F91" s="341">
        <v>13932.02</v>
      </c>
      <c r="G91" s="341"/>
      <c r="H91" s="20">
        <v>3150</v>
      </c>
      <c r="I91" s="342" t="s">
        <v>52</v>
      </c>
      <c r="J91" s="342"/>
      <c r="K91" s="21" t="s">
        <v>53</v>
      </c>
      <c r="L91" s="292">
        <v>765023.13000000012</v>
      </c>
      <c r="M91" s="22"/>
      <c r="N91" s="23"/>
      <c r="O91" s="24"/>
    </row>
    <row r="92" spans="1:15" ht="73.5" customHeight="1" outlineLevel="1" x14ac:dyDescent="0.25">
      <c r="A92" s="18" t="s">
        <v>416</v>
      </c>
      <c r="B92" s="19" t="s">
        <v>455</v>
      </c>
      <c r="C92" s="19" t="s">
        <v>55</v>
      </c>
      <c r="D92" s="19" t="s">
        <v>266</v>
      </c>
      <c r="E92" s="20">
        <v>8310</v>
      </c>
      <c r="F92" s="346">
        <v>312.60000000000002</v>
      </c>
      <c r="G92" s="346"/>
      <c r="H92" s="20">
        <v>3150</v>
      </c>
      <c r="I92" s="342" t="s">
        <v>52</v>
      </c>
      <c r="J92" s="342"/>
      <c r="K92" s="21" t="s">
        <v>53</v>
      </c>
      <c r="L92" s="292">
        <v>765335.7300000001</v>
      </c>
      <c r="M92" s="22"/>
      <c r="N92" s="23"/>
      <c r="O92" s="24"/>
    </row>
    <row r="93" spans="1:15" ht="73.5" customHeight="1" outlineLevel="1" x14ac:dyDescent="0.25">
      <c r="A93" s="18" t="s">
        <v>416</v>
      </c>
      <c r="B93" s="19" t="s">
        <v>455</v>
      </c>
      <c r="C93" s="19" t="s">
        <v>55</v>
      </c>
      <c r="D93" s="19" t="s">
        <v>266</v>
      </c>
      <c r="E93" s="20">
        <v>8310</v>
      </c>
      <c r="F93" s="341">
        <v>4808.76</v>
      </c>
      <c r="G93" s="341"/>
      <c r="H93" s="20">
        <v>3150</v>
      </c>
      <c r="I93" s="342" t="s">
        <v>52</v>
      </c>
      <c r="J93" s="342"/>
      <c r="K93" s="21" t="s">
        <v>53</v>
      </c>
      <c r="L93" s="292">
        <v>770144.49000000011</v>
      </c>
      <c r="M93" s="22"/>
      <c r="N93" s="23"/>
      <c r="O93" s="24"/>
    </row>
    <row r="94" spans="1:15" ht="73.5" customHeight="1" outlineLevel="1" x14ac:dyDescent="0.25">
      <c r="A94" s="18" t="s">
        <v>416</v>
      </c>
      <c r="B94" s="19" t="s">
        <v>455</v>
      </c>
      <c r="C94" s="19" t="s">
        <v>55</v>
      </c>
      <c r="D94" s="19" t="s">
        <v>266</v>
      </c>
      <c r="E94" s="20">
        <v>8310</v>
      </c>
      <c r="F94" s="341">
        <v>7695.99</v>
      </c>
      <c r="G94" s="341"/>
      <c r="H94" s="20">
        <v>3150</v>
      </c>
      <c r="I94" s="342" t="s">
        <v>52</v>
      </c>
      <c r="J94" s="342"/>
      <c r="K94" s="21" t="s">
        <v>53</v>
      </c>
      <c r="L94" s="292">
        <v>777840.4800000001</v>
      </c>
      <c r="M94" s="22"/>
      <c r="N94" s="23"/>
      <c r="O94" s="24"/>
    </row>
    <row r="95" spans="1:15" ht="73.5" customHeight="1" outlineLevel="1" x14ac:dyDescent="0.25">
      <c r="A95" s="18" t="s">
        <v>416</v>
      </c>
      <c r="B95" s="19" t="s">
        <v>455</v>
      </c>
      <c r="C95" s="19" t="s">
        <v>55</v>
      </c>
      <c r="D95" s="19" t="s">
        <v>266</v>
      </c>
      <c r="E95" s="20">
        <v>8310</v>
      </c>
      <c r="F95" s="346">
        <v>479.32</v>
      </c>
      <c r="G95" s="346"/>
      <c r="H95" s="20">
        <v>3150</v>
      </c>
      <c r="I95" s="342" t="s">
        <v>52</v>
      </c>
      <c r="J95" s="342"/>
      <c r="K95" s="21" t="s">
        <v>53</v>
      </c>
      <c r="L95" s="292">
        <v>778319.8</v>
      </c>
      <c r="M95" s="22"/>
      <c r="N95" s="23"/>
      <c r="O95" s="24"/>
    </row>
    <row r="96" spans="1:15" ht="73.5" customHeight="1" outlineLevel="1" x14ac:dyDescent="0.25">
      <c r="A96" s="18" t="s">
        <v>416</v>
      </c>
      <c r="B96" s="19" t="s">
        <v>455</v>
      </c>
      <c r="C96" s="19" t="s">
        <v>55</v>
      </c>
      <c r="D96" s="19" t="s">
        <v>266</v>
      </c>
      <c r="E96" s="20">
        <v>8310</v>
      </c>
      <c r="F96" s="341">
        <v>1941.42</v>
      </c>
      <c r="G96" s="341"/>
      <c r="H96" s="20">
        <v>3430</v>
      </c>
      <c r="I96" s="342" t="s">
        <v>52</v>
      </c>
      <c r="J96" s="342"/>
      <c r="K96" s="21" t="s">
        <v>53</v>
      </c>
      <c r="L96" s="292">
        <v>780261.22000000009</v>
      </c>
      <c r="M96" s="22"/>
      <c r="N96" s="23"/>
      <c r="O96" s="24"/>
    </row>
    <row r="97" spans="1:15" ht="73.5" customHeight="1" outlineLevel="1" x14ac:dyDescent="0.25">
      <c r="A97" s="18" t="s">
        <v>416</v>
      </c>
      <c r="B97" s="19" t="s">
        <v>455</v>
      </c>
      <c r="C97" s="19" t="s">
        <v>55</v>
      </c>
      <c r="D97" s="19" t="s">
        <v>266</v>
      </c>
      <c r="E97" s="20">
        <v>8310</v>
      </c>
      <c r="F97" s="346">
        <v>999.83</v>
      </c>
      <c r="G97" s="346"/>
      <c r="H97" s="20">
        <v>3430</v>
      </c>
      <c r="I97" s="342" t="s">
        <v>52</v>
      </c>
      <c r="J97" s="342"/>
      <c r="K97" s="21" t="s">
        <v>53</v>
      </c>
      <c r="L97" s="292">
        <v>781261.05</v>
      </c>
      <c r="M97" s="22"/>
      <c r="N97" s="23"/>
      <c r="O97" s="24"/>
    </row>
    <row r="98" spans="1:15" ht="73.5" customHeight="1" outlineLevel="1" x14ac:dyDescent="0.25">
      <c r="A98" s="18" t="s">
        <v>416</v>
      </c>
      <c r="B98" s="19" t="s">
        <v>456</v>
      </c>
      <c r="C98" s="19" t="s">
        <v>55</v>
      </c>
      <c r="D98" s="19" t="s">
        <v>266</v>
      </c>
      <c r="E98" s="20">
        <v>8310</v>
      </c>
      <c r="F98" s="341">
        <v>23674.19</v>
      </c>
      <c r="G98" s="341"/>
      <c r="H98" s="20">
        <v>3150</v>
      </c>
      <c r="I98" s="342" t="s">
        <v>52</v>
      </c>
      <c r="J98" s="342"/>
      <c r="K98" s="21" t="s">
        <v>53</v>
      </c>
      <c r="L98" s="292">
        <v>804935.24</v>
      </c>
      <c r="M98" s="22"/>
      <c r="N98" s="23"/>
      <c r="O98" s="24"/>
    </row>
    <row r="99" spans="1:15" ht="73.5" customHeight="1" outlineLevel="1" x14ac:dyDescent="0.25">
      <c r="A99" s="18" t="s">
        <v>416</v>
      </c>
      <c r="B99" s="19" t="s">
        <v>456</v>
      </c>
      <c r="C99" s="19" t="s">
        <v>55</v>
      </c>
      <c r="D99" s="19" t="s">
        <v>266</v>
      </c>
      <c r="E99" s="20">
        <v>8310</v>
      </c>
      <c r="F99" s="346">
        <v>416.78</v>
      </c>
      <c r="G99" s="346"/>
      <c r="H99" s="20">
        <v>3150</v>
      </c>
      <c r="I99" s="342" t="s">
        <v>52</v>
      </c>
      <c r="J99" s="342"/>
      <c r="K99" s="21" t="s">
        <v>53</v>
      </c>
      <c r="L99" s="292">
        <v>805352.02</v>
      </c>
      <c r="M99" s="22"/>
      <c r="N99" s="23"/>
      <c r="O99" s="24"/>
    </row>
    <row r="100" spans="1:15" ht="73.5" customHeight="1" outlineLevel="1" x14ac:dyDescent="0.25">
      <c r="A100" s="18" t="s">
        <v>416</v>
      </c>
      <c r="B100" s="19" t="s">
        <v>456</v>
      </c>
      <c r="C100" s="19" t="s">
        <v>55</v>
      </c>
      <c r="D100" s="19" t="s">
        <v>266</v>
      </c>
      <c r="E100" s="20">
        <v>8310</v>
      </c>
      <c r="F100" s="341">
        <v>3226.46</v>
      </c>
      <c r="G100" s="341"/>
      <c r="H100" s="20">
        <v>3430</v>
      </c>
      <c r="I100" s="342" t="s">
        <v>52</v>
      </c>
      <c r="J100" s="342"/>
      <c r="K100" s="21" t="s">
        <v>53</v>
      </c>
      <c r="L100" s="292">
        <v>808578.48</v>
      </c>
      <c r="M100" s="22"/>
      <c r="N100" s="23"/>
      <c r="O100" s="24"/>
    </row>
    <row r="101" spans="1:15" ht="73.5" customHeight="1" outlineLevel="1" x14ac:dyDescent="0.25">
      <c r="A101" s="18" t="s">
        <v>418</v>
      </c>
      <c r="B101" s="19" t="s">
        <v>457</v>
      </c>
      <c r="C101" s="19" t="s">
        <v>55</v>
      </c>
      <c r="D101" s="19" t="s">
        <v>266</v>
      </c>
      <c r="E101" s="20">
        <v>8310</v>
      </c>
      <c r="F101" s="341">
        <v>29660.02</v>
      </c>
      <c r="G101" s="341"/>
      <c r="H101" s="20">
        <v>3150</v>
      </c>
      <c r="I101" s="342" t="s">
        <v>52</v>
      </c>
      <c r="J101" s="342"/>
      <c r="K101" s="21" t="s">
        <v>53</v>
      </c>
      <c r="L101" s="292">
        <v>838238.5</v>
      </c>
      <c r="M101" s="22"/>
      <c r="N101" s="23"/>
      <c r="O101" s="24"/>
    </row>
    <row r="102" spans="1:15" ht="73.5" customHeight="1" outlineLevel="1" x14ac:dyDescent="0.25">
      <c r="A102" s="18" t="s">
        <v>418</v>
      </c>
      <c r="B102" s="19" t="s">
        <v>457</v>
      </c>
      <c r="C102" s="19" t="s">
        <v>55</v>
      </c>
      <c r="D102" s="19" t="s">
        <v>266</v>
      </c>
      <c r="E102" s="20">
        <v>8310</v>
      </c>
      <c r="F102" s="346">
        <v>522.24</v>
      </c>
      <c r="G102" s="346"/>
      <c r="H102" s="20">
        <v>3150</v>
      </c>
      <c r="I102" s="342" t="s">
        <v>52</v>
      </c>
      <c r="J102" s="342"/>
      <c r="K102" s="21" t="s">
        <v>53</v>
      </c>
      <c r="L102" s="292">
        <v>838760.74</v>
      </c>
      <c r="M102" s="22"/>
      <c r="N102" s="23"/>
      <c r="O102" s="24"/>
    </row>
    <row r="103" spans="1:15" ht="73.5" customHeight="1" outlineLevel="1" x14ac:dyDescent="0.25">
      <c r="A103" s="18" t="s">
        <v>418</v>
      </c>
      <c r="B103" s="19" t="s">
        <v>457</v>
      </c>
      <c r="C103" s="19" t="s">
        <v>55</v>
      </c>
      <c r="D103" s="19" t="s">
        <v>266</v>
      </c>
      <c r="E103" s="20">
        <v>8310</v>
      </c>
      <c r="F103" s="341">
        <v>6212.18</v>
      </c>
      <c r="G103" s="341"/>
      <c r="H103" s="20">
        <v>3430</v>
      </c>
      <c r="I103" s="342" t="s">
        <v>52</v>
      </c>
      <c r="J103" s="342"/>
      <c r="K103" s="21" t="s">
        <v>53</v>
      </c>
      <c r="L103" s="292">
        <v>844972.92</v>
      </c>
      <c r="M103" s="22"/>
      <c r="N103" s="23"/>
      <c r="O103" s="24"/>
    </row>
    <row r="104" spans="1:15" ht="73.5" customHeight="1" outlineLevel="1" x14ac:dyDescent="0.25">
      <c r="A104" s="18" t="s">
        <v>418</v>
      </c>
      <c r="B104" s="19" t="s">
        <v>457</v>
      </c>
      <c r="C104" s="19" t="s">
        <v>55</v>
      </c>
      <c r="D104" s="19" t="s">
        <v>266</v>
      </c>
      <c r="E104" s="20">
        <v>8310</v>
      </c>
      <c r="F104" s="341">
        <v>24212.18</v>
      </c>
      <c r="G104" s="341"/>
      <c r="H104" s="20">
        <v>3430</v>
      </c>
      <c r="I104" s="342" t="s">
        <v>52</v>
      </c>
      <c r="J104" s="342"/>
      <c r="K104" s="21" t="s">
        <v>53</v>
      </c>
      <c r="L104" s="292">
        <v>869185.10000000009</v>
      </c>
      <c r="M104" s="22"/>
      <c r="N104" s="23"/>
      <c r="O104" s="24"/>
    </row>
    <row r="105" spans="1:15" ht="73.5" customHeight="1" outlineLevel="1" x14ac:dyDescent="0.25">
      <c r="A105" s="18" t="s">
        <v>418</v>
      </c>
      <c r="B105" s="19" t="s">
        <v>457</v>
      </c>
      <c r="C105" s="19" t="s">
        <v>55</v>
      </c>
      <c r="D105" s="19" t="s">
        <v>266</v>
      </c>
      <c r="E105" s="20">
        <v>8310</v>
      </c>
      <c r="F105" s="341">
        <v>4427.03</v>
      </c>
      <c r="G105" s="341"/>
      <c r="H105" s="20">
        <v>3430</v>
      </c>
      <c r="I105" s="342" t="s">
        <v>52</v>
      </c>
      <c r="J105" s="342"/>
      <c r="K105" s="21" t="s">
        <v>53</v>
      </c>
      <c r="L105" s="292">
        <v>873612.13000000012</v>
      </c>
      <c r="M105" s="22"/>
      <c r="N105" s="23"/>
      <c r="O105" s="24"/>
    </row>
    <row r="106" spans="1:15" ht="73.5" customHeight="1" outlineLevel="1" x14ac:dyDescent="0.25">
      <c r="A106" s="18" t="s">
        <v>418</v>
      </c>
      <c r="B106" s="19" t="s">
        <v>457</v>
      </c>
      <c r="C106" s="19" t="s">
        <v>55</v>
      </c>
      <c r="D106" s="19" t="s">
        <v>266</v>
      </c>
      <c r="E106" s="20">
        <v>8310</v>
      </c>
      <c r="F106" s="341">
        <v>3720.76</v>
      </c>
      <c r="G106" s="341"/>
      <c r="H106" s="20">
        <v>3430</v>
      </c>
      <c r="I106" s="342" t="s">
        <v>52</v>
      </c>
      <c r="J106" s="342"/>
      <c r="K106" s="21" t="s">
        <v>53</v>
      </c>
      <c r="L106" s="292">
        <v>877332.89000000013</v>
      </c>
      <c r="M106" s="22"/>
      <c r="N106" s="23"/>
      <c r="O106" s="24"/>
    </row>
    <row r="107" spans="1:15" ht="73.5" customHeight="1" outlineLevel="1" x14ac:dyDescent="0.25">
      <c r="A107" s="18" t="s">
        <v>418</v>
      </c>
      <c r="B107" s="19" t="s">
        <v>458</v>
      </c>
      <c r="C107" s="19" t="s">
        <v>55</v>
      </c>
      <c r="D107" s="19" t="s">
        <v>266</v>
      </c>
      <c r="E107" s="20">
        <v>8310</v>
      </c>
      <c r="F107" s="341">
        <v>1299</v>
      </c>
      <c r="G107" s="341"/>
      <c r="H107" s="20">
        <v>3150</v>
      </c>
      <c r="I107" s="342" t="s">
        <v>52</v>
      </c>
      <c r="J107" s="342"/>
      <c r="K107" s="21" t="s">
        <v>53</v>
      </c>
      <c r="L107" s="292">
        <v>878631.89000000013</v>
      </c>
      <c r="M107" s="22"/>
      <c r="N107" s="23"/>
      <c r="O107" s="24"/>
    </row>
    <row r="108" spans="1:15" ht="11.45" customHeight="1" x14ac:dyDescent="0.25">
      <c r="A108" s="332" t="s">
        <v>54</v>
      </c>
      <c r="B108" s="332"/>
      <c r="C108" s="332"/>
      <c r="D108" s="332"/>
      <c r="E108" s="347">
        <v>878631.89</v>
      </c>
      <c r="F108" s="347"/>
      <c r="G108" s="347"/>
      <c r="H108" s="348">
        <v>0</v>
      </c>
      <c r="I108" s="348"/>
      <c r="J108" s="348"/>
      <c r="K108" s="14" t="s">
        <v>53</v>
      </c>
      <c r="L108" s="256">
        <v>878631.89000000013</v>
      </c>
      <c r="M108" s="16"/>
      <c r="N108" s="17">
        <v>0</v>
      </c>
    </row>
    <row r="109" spans="1:15" ht="11.45" customHeight="1" x14ac:dyDescent="0.25"/>
    <row r="110" spans="1:15" ht="11.45" customHeight="1" x14ac:dyDescent="0.25"/>
    <row r="111" spans="1:15" ht="11.45" customHeight="1" x14ac:dyDescent="0.25">
      <c r="L111" s="295"/>
    </row>
    <row r="112" spans="1:15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  <row r="211" ht="11.45" customHeight="1" x14ac:dyDescent="0.25"/>
    <row r="212" ht="11.45" customHeight="1" x14ac:dyDescent="0.25"/>
    <row r="213" ht="11.45" customHeight="1" x14ac:dyDescent="0.25"/>
    <row r="214" ht="11.45" customHeight="1" x14ac:dyDescent="0.25"/>
    <row r="215" ht="11.45" customHeight="1" x14ac:dyDescent="0.25"/>
    <row r="216" ht="11.45" customHeight="1" x14ac:dyDescent="0.25"/>
    <row r="217" ht="11.45" customHeight="1" x14ac:dyDescent="0.25"/>
    <row r="218" ht="11.45" customHeight="1" x14ac:dyDescent="0.25"/>
    <row r="219" ht="11.45" customHeight="1" x14ac:dyDescent="0.25"/>
    <row r="220" ht="11.45" customHeight="1" x14ac:dyDescent="0.25"/>
  </sheetData>
  <mergeCells count="215">
    <mergeCell ref="A108:D108"/>
    <mergeCell ref="E108:G108"/>
    <mergeCell ref="H108:J108"/>
    <mergeCell ref="F106:G106"/>
    <mergeCell ref="I106:J106"/>
    <mergeCell ref="F107:G107"/>
    <mergeCell ref="I107:J107"/>
    <mergeCell ref="F101:G101"/>
    <mergeCell ref="I101:J101"/>
    <mergeCell ref="F102:G102"/>
    <mergeCell ref="I102:J102"/>
    <mergeCell ref="F103:G103"/>
    <mergeCell ref="I103:J103"/>
    <mergeCell ref="F104:G104"/>
    <mergeCell ref="I104:J104"/>
    <mergeCell ref="F105:G105"/>
    <mergeCell ref="I105:J105"/>
    <mergeCell ref="F96:G96"/>
    <mergeCell ref="I96:J96"/>
    <mergeCell ref="F97:G97"/>
    <mergeCell ref="I97:J97"/>
    <mergeCell ref="F98:G98"/>
    <mergeCell ref="I98:J98"/>
    <mergeCell ref="F99:G99"/>
    <mergeCell ref="I99:J99"/>
    <mergeCell ref="F100:G100"/>
    <mergeCell ref="I100:J100"/>
    <mergeCell ref="F91:G91"/>
    <mergeCell ref="I91:J91"/>
    <mergeCell ref="F92:G92"/>
    <mergeCell ref="I92:J92"/>
    <mergeCell ref="F93:G93"/>
    <mergeCell ref="I93:J93"/>
    <mergeCell ref="F94:G94"/>
    <mergeCell ref="I94:J94"/>
    <mergeCell ref="F95:G95"/>
    <mergeCell ref="I95:J95"/>
    <mergeCell ref="F86:G86"/>
    <mergeCell ref="I86:J86"/>
    <mergeCell ref="F87:G87"/>
    <mergeCell ref="I87:J87"/>
    <mergeCell ref="F88:G88"/>
    <mergeCell ref="I88:J88"/>
    <mergeCell ref="F89:G89"/>
    <mergeCell ref="I89:J89"/>
    <mergeCell ref="F90:G90"/>
    <mergeCell ref="I90:J90"/>
    <mergeCell ref="F81:G81"/>
    <mergeCell ref="I81:J81"/>
    <mergeCell ref="F82:G82"/>
    <mergeCell ref="I82:J82"/>
    <mergeCell ref="F83:G83"/>
    <mergeCell ref="I83:J83"/>
    <mergeCell ref="F84:G84"/>
    <mergeCell ref="I84:J84"/>
    <mergeCell ref="F85:G85"/>
    <mergeCell ref="I85:J85"/>
    <mergeCell ref="F71:G71"/>
    <mergeCell ref="I71:J71"/>
    <mergeCell ref="F72:G72"/>
    <mergeCell ref="I72:J72"/>
    <mergeCell ref="F73:G73"/>
    <mergeCell ref="I73:J73"/>
    <mergeCell ref="F74:G74"/>
    <mergeCell ref="I74:J74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0:G10"/>
    <mergeCell ref="I10:J10"/>
    <mergeCell ref="F17:G17"/>
    <mergeCell ref="I17:J17"/>
    <mergeCell ref="F18:G18"/>
    <mergeCell ref="I18:J18"/>
    <mergeCell ref="F19:G19"/>
    <mergeCell ref="I19:J19"/>
    <mergeCell ref="F15:G15"/>
    <mergeCell ref="I15:J15"/>
    <mergeCell ref="F16:G16"/>
    <mergeCell ref="I16:J16"/>
    <mergeCell ref="K5:L6"/>
    <mergeCell ref="M5:N6"/>
    <mergeCell ref="F6:G6"/>
    <mergeCell ref="I6:J6"/>
    <mergeCell ref="F14:G14"/>
    <mergeCell ref="I14:J14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  <mergeCell ref="F11:G11"/>
    <mergeCell ref="I11:J11"/>
    <mergeCell ref="F12:G12"/>
    <mergeCell ref="I12:J12"/>
    <mergeCell ref="F13:G13"/>
    <mergeCell ref="I13:J13"/>
    <mergeCell ref="F9:G9"/>
    <mergeCell ref="I9:J9"/>
    <mergeCell ref="F80:G80"/>
    <mergeCell ref="I80:J80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15"/>
  <sheetViews>
    <sheetView workbookViewId="0">
      <selection activeCell="H150" sqref="H150"/>
    </sheetView>
  </sheetViews>
  <sheetFormatPr defaultColWidth="7.875" defaultRowHeight="11.45" customHeight="1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339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4" t="s">
        <v>50</v>
      </c>
      <c r="F6" s="344"/>
      <c r="G6" s="344"/>
      <c r="H6" s="29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1.099999999999994" customHeight="1" outlineLevel="1" x14ac:dyDescent="0.25">
      <c r="A8" s="18" t="s">
        <v>399</v>
      </c>
      <c r="B8" s="19" t="s">
        <v>422</v>
      </c>
      <c r="C8" s="19" t="s">
        <v>267</v>
      </c>
      <c r="D8" s="19"/>
      <c r="E8" s="20">
        <v>8310</v>
      </c>
      <c r="F8" s="341">
        <v>6322.6</v>
      </c>
      <c r="G8" s="341"/>
      <c r="H8" s="20">
        <v>3211</v>
      </c>
      <c r="I8" s="342" t="s">
        <v>52</v>
      </c>
      <c r="J8" s="342"/>
      <c r="K8" s="21" t="s">
        <v>53</v>
      </c>
      <c r="L8" s="292">
        <v>6322.6</v>
      </c>
      <c r="M8" s="22"/>
      <c r="N8" s="23"/>
      <c r="O8" s="24"/>
    </row>
    <row r="9" spans="1:15" ht="71.099999999999994" customHeight="1" outlineLevel="1" x14ac:dyDescent="0.25">
      <c r="A9" s="18" t="s">
        <v>399</v>
      </c>
      <c r="B9" s="19" t="s">
        <v>422</v>
      </c>
      <c r="C9" s="19" t="s">
        <v>267</v>
      </c>
      <c r="D9" s="19"/>
      <c r="E9" s="20">
        <v>8310</v>
      </c>
      <c r="F9" s="341">
        <v>6823.44</v>
      </c>
      <c r="G9" s="341"/>
      <c r="H9" s="20">
        <v>3211</v>
      </c>
      <c r="I9" s="342" t="s">
        <v>52</v>
      </c>
      <c r="J9" s="342"/>
      <c r="K9" s="21" t="s">
        <v>53</v>
      </c>
      <c r="L9" s="292">
        <v>13146.04</v>
      </c>
      <c r="M9" s="22"/>
      <c r="N9" s="23"/>
      <c r="O9" s="24"/>
    </row>
    <row r="10" spans="1:15" ht="71.099999999999994" customHeight="1" outlineLevel="1" x14ac:dyDescent="0.25">
      <c r="A10" s="18" t="s">
        <v>399</v>
      </c>
      <c r="B10" s="19" t="s">
        <v>422</v>
      </c>
      <c r="C10" s="19" t="s">
        <v>267</v>
      </c>
      <c r="D10" s="19"/>
      <c r="E10" s="20">
        <v>8310</v>
      </c>
      <c r="F10" s="341">
        <v>16658.189999999999</v>
      </c>
      <c r="G10" s="341"/>
      <c r="H10" s="20">
        <v>3211</v>
      </c>
      <c r="I10" s="342" t="s">
        <v>52</v>
      </c>
      <c r="J10" s="342"/>
      <c r="K10" s="21" t="s">
        <v>53</v>
      </c>
      <c r="L10" s="292">
        <v>29804.23</v>
      </c>
      <c r="M10" s="22"/>
      <c r="N10" s="23"/>
      <c r="O10" s="24"/>
    </row>
    <row r="11" spans="1:15" ht="71.099999999999994" customHeight="1" outlineLevel="1" x14ac:dyDescent="0.25">
      <c r="A11" s="18" t="s">
        <v>399</v>
      </c>
      <c r="B11" s="19" t="s">
        <v>422</v>
      </c>
      <c r="C11" s="19" t="s">
        <v>267</v>
      </c>
      <c r="D11" s="19"/>
      <c r="E11" s="20">
        <v>8310</v>
      </c>
      <c r="F11" s="346">
        <v>289.81</v>
      </c>
      <c r="G11" s="346"/>
      <c r="H11" s="20">
        <v>3211</v>
      </c>
      <c r="I11" s="342" t="s">
        <v>52</v>
      </c>
      <c r="J11" s="342"/>
      <c r="K11" s="21" t="s">
        <v>53</v>
      </c>
      <c r="L11" s="292">
        <v>30094.04</v>
      </c>
      <c r="M11" s="22"/>
      <c r="N11" s="23"/>
      <c r="O11" s="24"/>
    </row>
    <row r="12" spans="1:15" ht="71.099999999999994" customHeight="1" outlineLevel="1" x14ac:dyDescent="0.25">
      <c r="A12" s="18" t="s">
        <v>399</v>
      </c>
      <c r="B12" s="19" t="s">
        <v>422</v>
      </c>
      <c r="C12" s="19" t="s">
        <v>267</v>
      </c>
      <c r="D12" s="19"/>
      <c r="E12" s="20">
        <v>8310</v>
      </c>
      <c r="F12" s="341">
        <v>6823.49</v>
      </c>
      <c r="G12" s="341"/>
      <c r="H12" s="20">
        <v>3211</v>
      </c>
      <c r="I12" s="342" t="s">
        <v>52</v>
      </c>
      <c r="J12" s="342"/>
      <c r="K12" s="21" t="s">
        <v>53</v>
      </c>
      <c r="L12" s="292">
        <v>36917.53</v>
      </c>
      <c r="M12" s="22"/>
      <c r="N12" s="23"/>
      <c r="O12" s="24"/>
    </row>
    <row r="13" spans="1:15" ht="71.099999999999994" customHeight="1" outlineLevel="1" x14ac:dyDescent="0.25">
      <c r="A13" s="18" t="s">
        <v>399</v>
      </c>
      <c r="B13" s="19" t="s">
        <v>422</v>
      </c>
      <c r="C13" s="19" t="s">
        <v>267</v>
      </c>
      <c r="D13" s="19"/>
      <c r="E13" s="20">
        <v>8310</v>
      </c>
      <c r="F13" s="341">
        <v>11685.19</v>
      </c>
      <c r="G13" s="341"/>
      <c r="H13" s="20">
        <v>3211</v>
      </c>
      <c r="I13" s="342" t="s">
        <v>52</v>
      </c>
      <c r="J13" s="342"/>
      <c r="K13" s="21" t="s">
        <v>53</v>
      </c>
      <c r="L13" s="292">
        <v>48602.720000000001</v>
      </c>
      <c r="M13" s="22"/>
      <c r="N13" s="23"/>
      <c r="O13" s="24"/>
    </row>
    <row r="14" spans="1:15" ht="71.099999999999994" customHeight="1" outlineLevel="1" x14ac:dyDescent="0.25">
      <c r="A14" s="18" t="s">
        <v>399</v>
      </c>
      <c r="B14" s="19" t="s">
        <v>422</v>
      </c>
      <c r="C14" s="19" t="s">
        <v>267</v>
      </c>
      <c r="D14" s="19"/>
      <c r="E14" s="20">
        <v>8310</v>
      </c>
      <c r="F14" s="346">
        <v>226.81</v>
      </c>
      <c r="G14" s="346"/>
      <c r="H14" s="20">
        <v>3211</v>
      </c>
      <c r="I14" s="342" t="s">
        <v>52</v>
      </c>
      <c r="J14" s="342"/>
      <c r="K14" s="21" t="s">
        <v>53</v>
      </c>
      <c r="L14" s="292">
        <v>48829.53</v>
      </c>
      <c r="M14" s="22"/>
      <c r="N14" s="23"/>
      <c r="O14" s="24"/>
    </row>
    <row r="15" spans="1:15" ht="71.099999999999994" customHeight="1" outlineLevel="1" x14ac:dyDescent="0.25">
      <c r="A15" s="18" t="s">
        <v>401</v>
      </c>
      <c r="B15" s="19" t="s">
        <v>424</v>
      </c>
      <c r="C15" s="19" t="s">
        <v>267</v>
      </c>
      <c r="D15" s="19"/>
      <c r="E15" s="20">
        <v>8310</v>
      </c>
      <c r="F15" s="341">
        <v>5366.75</v>
      </c>
      <c r="G15" s="341"/>
      <c r="H15" s="20">
        <v>3211</v>
      </c>
      <c r="I15" s="342" t="s">
        <v>52</v>
      </c>
      <c r="J15" s="342"/>
      <c r="K15" s="21" t="s">
        <v>53</v>
      </c>
      <c r="L15" s="292">
        <v>54196.28</v>
      </c>
      <c r="M15" s="22"/>
      <c r="N15" s="23"/>
      <c r="O15" s="24"/>
    </row>
    <row r="16" spans="1:15" ht="71.099999999999994" customHeight="1" outlineLevel="1" x14ac:dyDescent="0.25">
      <c r="A16" s="18" t="s">
        <v>401</v>
      </c>
      <c r="B16" s="19" t="s">
        <v>424</v>
      </c>
      <c r="C16" s="19" t="s">
        <v>267</v>
      </c>
      <c r="D16" s="19"/>
      <c r="E16" s="20">
        <v>8310</v>
      </c>
      <c r="F16" s="341">
        <v>6167.56</v>
      </c>
      <c r="G16" s="341"/>
      <c r="H16" s="20">
        <v>3211</v>
      </c>
      <c r="I16" s="342" t="s">
        <v>52</v>
      </c>
      <c r="J16" s="342"/>
      <c r="K16" s="21" t="s">
        <v>53</v>
      </c>
      <c r="L16" s="292">
        <v>60363.839999999997</v>
      </c>
      <c r="M16" s="22"/>
      <c r="N16" s="23"/>
      <c r="O16" s="24"/>
    </row>
    <row r="17" spans="1:15" ht="71.099999999999994" customHeight="1" outlineLevel="1" x14ac:dyDescent="0.25">
      <c r="A17" s="18" t="s">
        <v>401</v>
      </c>
      <c r="B17" s="19" t="s">
        <v>424</v>
      </c>
      <c r="C17" s="19" t="s">
        <v>267</v>
      </c>
      <c r="D17" s="19"/>
      <c r="E17" s="20">
        <v>8310</v>
      </c>
      <c r="F17" s="341">
        <v>13864.08</v>
      </c>
      <c r="G17" s="341"/>
      <c r="H17" s="20">
        <v>3211</v>
      </c>
      <c r="I17" s="342" t="s">
        <v>52</v>
      </c>
      <c r="J17" s="342"/>
      <c r="K17" s="21" t="s">
        <v>53</v>
      </c>
      <c r="L17" s="292">
        <v>74227.92</v>
      </c>
      <c r="M17" s="22"/>
      <c r="N17" s="23"/>
      <c r="O17" s="24"/>
    </row>
    <row r="18" spans="1:15" ht="71.099999999999994" customHeight="1" outlineLevel="1" x14ac:dyDescent="0.25">
      <c r="A18" s="18" t="s">
        <v>401</v>
      </c>
      <c r="B18" s="19" t="s">
        <v>424</v>
      </c>
      <c r="C18" s="19" t="s">
        <v>267</v>
      </c>
      <c r="D18" s="19"/>
      <c r="E18" s="20">
        <v>8310</v>
      </c>
      <c r="F18" s="346">
        <v>289.81</v>
      </c>
      <c r="G18" s="346"/>
      <c r="H18" s="20">
        <v>3211</v>
      </c>
      <c r="I18" s="342" t="s">
        <v>52</v>
      </c>
      <c r="J18" s="342"/>
      <c r="K18" s="21" t="s">
        <v>53</v>
      </c>
      <c r="L18" s="292">
        <v>74517.73</v>
      </c>
      <c r="M18" s="22"/>
      <c r="N18" s="23"/>
      <c r="O18" s="24"/>
    </row>
    <row r="19" spans="1:15" ht="71.099999999999994" customHeight="1" outlineLevel="1" x14ac:dyDescent="0.25">
      <c r="A19" s="18" t="s">
        <v>401</v>
      </c>
      <c r="B19" s="19" t="s">
        <v>424</v>
      </c>
      <c r="C19" s="19" t="s">
        <v>267</v>
      </c>
      <c r="D19" s="19"/>
      <c r="E19" s="20">
        <v>8310</v>
      </c>
      <c r="F19" s="341">
        <v>6197.24</v>
      </c>
      <c r="G19" s="341"/>
      <c r="H19" s="20">
        <v>3211</v>
      </c>
      <c r="I19" s="342" t="s">
        <v>52</v>
      </c>
      <c r="J19" s="342"/>
      <c r="K19" s="21" t="s">
        <v>53</v>
      </c>
      <c r="L19" s="292">
        <v>80714.97</v>
      </c>
      <c r="M19" s="22"/>
      <c r="N19" s="23"/>
      <c r="O19" s="24"/>
    </row>
    <row r="20" spans="1:15" ht="71.099999999999994" customHeight="1" outlineLevel="1" x14ac:dyDescent="0.25">
      <c r="A20" s="18" t="s">
        <v>401</v>
      </c>
      <c r="B20" s="19" t="s">
        <v>424</v>
      </c>
      <c r="C20" s="19" t="s">
        <v>267</v>
      </c>
      <c r="D20" s="19"/>
      <c r="E20" s="20">
        <v>8310</v>
      </c>
      <c r="F20" s="341">
        <v>7479.29</v>
      </c>
      <c r="G20" s="341"/>
      <c r="H20" s="20">
        <v>3211</v>
      </c>
      <c r="I20" s="342" t="s">
        <v>52</v>
      </c>
      <c r="J20" s="342"/>
      <c r="K20" s="21" t="s">
        <v>53</v>
      </c>
      <c r="L20" s="292">
        <v>88194.26</v>
      </c>
      <c r="M20" s="22"/>
      <c r="N20" s="23"/>
      <c r="O20" s="24"/>
    </row>
    <row r="21" spans="1:15" ht="71.099999999999994" customHeight="1" outlineLevel="1" x14ac:dyDescent="0.25">
      <c r="A21" s="18" t="s">
        <v>403</v>
      </c>
      <c r="B21" s="19" t="s">
        <v>426</v>
      </c>
      <c r="C21" s="19" t="s">
        <v>267</v>
      </c>
      <c r="D21" s="19"/>
      <c r="E21" s="20">
        <v>8310</v>
      </c>
      <c r="F21" s="341">
        <v>4967.53</v>
      </c>
      <c r="G21" s="341"/>
      <c r="H21" s="20">
        <v>3211</v>
      </c>
      <c r="I21" s="342" t="s">
        <v>52</v>
      </c>
      <c r="J21" s="342"/>
      <c r="K21" s="21" t="s">
        <v>53</v>
      </c>
      <c r="L21" s="292">
        <v>93161.79</v>
      </c>
      <c r="M21" s="22"/>
      <c r="N21" s="23"/>
      <c r="O21" s="24"/>
    </row>
    <row r="22" spans="1:15" ht="71.099999999999994" customHeight="1" outlineLevel="1" x14ac:dyDescent="0.25">
      <c r="A22" s="18" t="s">
        <v>403</v>
      </c>
      <c r="B22" s="19" t="s">
        <v>426</v>
      </c>
      <c r="C22" s="19" t="s">
        <v>267</v>
      </c>
      <c r="D22" s="19"/>
      <c r="E22" s="20">
        <v>8310</v>
      </c>
      <c r="F22" s="346">
        <v>649.89</v>
      </c>
      <c r="G22" s="346"/>
      <c r="H22" s="20">
        <v>3211</v>
      </c>
      <c r="I22" s="342" t="s">
        <v>52</v>
      </c>
      <c r="J22" s="342"/>
      <c r="K22" s="21" t="s">
        <v>53</v>
      </c>
      <c r="L22" s="292">
        <v>93811.68</v>
      </c>
      <c r="M22" s="22"/>
      <c r="N22" s="23"/>
      <c r="O22" s="24"/>
    </row>
    <row r="23" spans="1:15" ht="71.099999999999994" customHeight="1" outlineLevel="1" x14ac:dyDescent="0.25">
      <c r="A23" s="18" t="s">
        <v>403</v>
      </c>
      <c r="B23" s="19" t="s">
        <v>426</v>
      </c>
      <c r="C23" s="19" t="s">
        <v>267</v>
      </c>
      <c r="D23" s="19"/>
      <c r="E23" s="20">
        <v>8310</v>
      </c>
      <c r="F23" s="341">
        <v>6823.47</v>
      </c>
      <c r="G23" s="341"/>
      <c r="H23" s="20">
        <v>3211</v>
      </c>
      <c r="I23" s="342" t="s">
        <v>52</v>
      </c>
      <c r="J23" s="342"/>
      <c r="K23" s="21" t="s">
        <v>53</v>
      </c>
      <c r="L23" s="292">
        <v>100635.15</v>
      </c>
      <c r="M23" s="22"/>
      <c r="N23" s="23"/>
      <c r="O23" s="24"/>
    </row>
    <row r="24" spans="1:15" ht="71.099999999999994" customHeight="1" outlineLevel="1" x14ac:dyDescent="0.25">
      <c r="A24" s="18" t="s">
        <v>403</v>
      </c>
      <c r="B24" s="19" t="s">
        <v>426</v>
      </c>
      <c r="C24" s="19" t="s">
        <v>267</v>
      </c>
      <c r="D24" s="19"/>
      <c r="E24" s="20">
        <v>8310</v>
      </c>
      <c r="F24" s="341">
        <v>12471.6</v>
      </c>
      <c r="G24" s="341"/>
      <c r="H24" s="20">
        <v>3211</v>
      </c>
      <c r="I24" s="342" t="s">
        <v>52</v>
      </c>
      <c r="J24" s="342"/>
      <c r="K24" s="21" t="s">
        <v>53</v>
      </c>
      <c r="L24" s="292">
        <v>113106.75</v>
      </c>
      <c r="M24" s="22"/>
      <c r="N24" s="23"/>
      <c r="O24" s="24"/>
    </row>
    <row r="25" spans="1:15" ht="71.099999999999994" customHeight="1" outlineLevel="1" x14ac:dyDescent="0.25">
      <c r="A25" s="18" t="s">
        <v>403</v>
      </c>
      <c r="B25" s="19" t="s">
        <v>426</v>
      </c>
      <c r="C25" s="19" t="s">
        <v>267</v>
      </c>
      <c r="D25" s="19"/>
      <c r="E25" s="20">
        <v>8310</v>
      </c>
      <c r="F25" s="346">
        <v>239.4</v>
      </c>
      <c r="G25" s="346"/>
      <c r="H25" s="20">
        <v>3211</v>
      </c>
      <c r="I25" s="342" t="s">
        <v>52</v>
      </c>
      <c r="J25" s="342"/>
      <c r="K25" s="21" t="s">
        <v>53</v>
      </c>
      <c r="L25" s="292">
        <v>113346.15</v>
      </c>
      <c r="M25" s="22"/>
      <c r="N25" s="23"/>
      <c r="O25" s="24"/>
    </row>
    <row r="26" spans="1:15" ht="71.099999999999994" customHeight="1" outlineLevel="1" x14ac:dyDescent="0.25">
      <c r="A26" s="18" t="s">
        <v>403</v>
      </c>
      <c r="B26" s="19" t="s">
        <v>426</v>
      </c>
      <c r="C26" s="19" t="s">
        <v>267</v>
      </c>
      <c r="D26" s="19"/>
      <c r="E26" s="20">
        <v>8310</v>
      </c>
      <c r="F26" s="341">
        <v>6823.38</v>
      </c>
      <c r="G26" s="341"/>
      <c r="H26" s="20">
        <v>3211</v>
      </c>
      <c r="I26" s="342" t="s">
        <v>52</v>
      </c>
      <c r="J26" s="342"/>
      <c r="K26" s="21" t="s">
        <v>53</v>
      </c>
      <c r="L26" s="292">
        <v>120169.53</v>
      </c>
      <c r="M26" s="22"/>
      <c r="N26" s="23"/>
      <c r="O26" s="24"/>
    </row>
    <row r="27" spans="1:15" ht="71.099999999999994" customHeight="1" outlineLevel="1" x14ac:dyDescent="0.25">
      <c r="A27" s="18" t="s">
        <v>403</v>
      </c>
      <c r="B27" s="19" t="s">
        <v>426</v>
      </c>
      <c r="C27" s="19" t="s">
        <v>267</v>
      </c>
      <c r="D27" s="19"/>
      <c r="E27" s="20">
        <v>8310</v>
      </c>
      <c r="F27" s="341">
        <v>10541.97</v>
      </c>
      <c r="G27" s="341"/>
      <c r="H27" s="20">
        <v>3211</v>
      </c>
      <c r="I27" s="342" t="s">
        <v>52</v>
      </c>
      <c r="J27" s="342"/>
      <c r="K27" s="21" t="s">
        <v>53</v>
      </c>
      <c r="L27" s="292">
        <v>130711.5</v>
      </c>
      <c r="M27" s="22"/>
      <c r="N27" s="23"/>
      <c r="O27" s="24"/>
    </row>
    <row r="28" spans="1:15" ht="71.099999999999994" customHeight="1" outlineLevel="1" x14ac:dyDescent="0.25">
      <c r="A28" s="18" t="s">
        <v>403</v>
      </c>
      <c r="B28" s="19" t="s">
        <v>426</v>
      </c>
      <c r="C28" s="19" t="s">
        <v>267</v>
      </c>
      <c r="D28" s="19"/>
      <c r="E28" s="20">
        <v>8310</v>
      </c>
      <c r="F28" s="346">
        <v>214.21</v>
      </c>
      <c r="G28" s="346"/>
      <c r="H28" s="20">
        <v>3211</v>
      </c>
      <c r="I28" s="342" t="s">
        <v>52</v>
      </c>
      <c r="J28" s="342"/>
      <c r="K28" s="21" t="s">
        <v>53</v>
      </c>
      <c r="L28" s="292">
        <v>130925.71</v>
      </c>
      <c r="M28" s="22"/>
      <c r="N28" s="23"/>
      <c r="O28" s="24"/>
    </row>
    <row r="29" spans="1:15" ht="71.099999999999994" customHeight="1" outlineLevel="1" x14ac:dyDescent="0.25">
      <c r="A29" s="18" t="s">
        <v>403</v>
      </c>
      <c r="B29" s="19" t="s">
        <v>426</v>
      </c>
      <c r="C29" s="19" t="s">
        <v>267</v>
      </c>
      <c r="D29" s="19"/>
      <c r="E29" s="20">
        <v>8310</v>
      </c>
      <c r="F29" s="341">
        <v>2071.98</v>
      </c>
      <c r="G29" s="341"/>
      <c r="H29" s="20">
        <v>3211</v>
      </c>
      <c r="I29" s="342" t="s">
        <v>52</v>
      </c>
      <c r="J29" s="342"/>
      <c r="K29" s="21" t="s">
        <v>53</v>
      </c>
      <c r="L29" s="292">
        <v>132997.69</v>
      </c>
      <c r="M29" s="22"/>
      <c r="N29" s="23"/>
      <c r="O29" s="24"/>
    </row>
    <row r="30" spans="1:15" ht="71.099999999999994" customHeight="1" outlineLevel="1" x14ac:dyDescent="0.25">
      <c r="A30" s="18" t="s">
        <v>405</v>
      </c>
      <c r="B30" s="19" t="s">
        <v>428</v>
      </c>
      <c r="C30" s="19" t="s">
        <v>267</v>
      </c>
      <c r="D30" s="19"/>
      <c r="E30" s="20">
        <v>8310</v>
      </c>
      <c r="F30" s="346">
        <v>688.45</v>
      </c>
      <c r="G30" s="346"/>
      <c r="H30" s="20">
        <v>3211</v>
      </c>
      <c r="I30" s="342" t="s">
        <v>52</v>
      </c>
      <c r="J30" s="342"/>
      <c r="K30" s="21" t="s">
        <v>53</v>
      </c>
      <c r="L30" s="292">
        <v>133686.14000000001</v>
      </c>
      <c r="M30" s="22"/>
      <c r="N30" s="23"/>
      <c r="O30" s="24"/>
    </row>
    <row r="31" spans="1:15" ht="71.099999999999994" customHeight="1" outlineLevel="1" x14ac:dyDescent="0.25">
      <c r="A31" s="18" t="s">
        <v>405</v>
      </c>
      <c r="B31" s="19" t="s">
        <v>428</v>
      </c>
      <c r="C31" s="19" t="s">
        <v>267</v>
      </c>
      <c r="D31" s="19"/>
      <c r="E31" s="20">
        <v>8310</v>
      </c>
      <c r="F31" s="341">
        <v>6133.91</v>
      </c>
      <c r="G31" s="341"/>
      <c r="H31" s="20">
        <v>3211</v>
      </c>
      <c r="I31" s="342" t="s">
        <v>52</v>
      </c>
      <c r="J31" s="342"/>
      <c r="K31" s="21" t="s">
        <v>53</v>
      </c>
      <c r="L31" s="292">
        <v>139820.05000000002</v>
      </c>
      <c r="M31" s="22"/>
      <c r="N31" s="23"/>
      <c r="O31" s="24"/>
    </row>
    <row r="32" spans="1:15" ht="71.099999999999994" customHeight="1" outlineLevel="1" x14ac:dyDescent="0.25">
      <c r="A32" s="18" t="s">
        <v>405</v>
      </c>
      <c r="B32" s="19" t="s">
        <v>428</v>
      </c>
      <c r="C32" s="19" t="s">
        <v>267</v>
      </c>
      <c r="D32" s="19"/>
      <c r="E32" s="20">
        <v>8310</v>
      </c>
      <c r="F32" s="341">
        <v>6571.69</v>
      </c>
      <c r="G32" s="341"/>
      <c r="H32" s="20">
        <v>3211</v>
      </c>
      <c r="I32" s="342" t="s">
        <v>52</v>
      </c>
      <c r="J32" s="342"/>
      <c r="K32" s="21" t="s">
        <v>53</v>
      </c>
      <c r="L32" s="292">
        <v>146391.74000000002</v>
      </c>
      <c r="M32" s="22"/>
      <c r="N32" s="23"/>
      <c r="O32" s="24"/>
    </row>
    <row r="33" spans="1:15" ht="71.099999999999994" customHeight="1" outlineLevel="1" x14ac:dyDescent="0.25">
      <c r="A33" s="18" t="s">
        <v>405</v>
      </c>
      <c r="B33" s="19" t="s">
        <v>428</v>
      </c>
      <c r="C33" s="19" t="s">
        <v>267</v>
      </c>
      <c r="D33" s="19"/>
      <c r="E33" s="20">
        <v>8310</v>
      </c>
      <c r="F33" s="341">
        <v>18912.39</v>
      </c>
      <c r="G33" s="341"/>
      <c r="H33" s="20">
        <v>3211</v>
      </c>
      <c r="I33" s="342" t="s">
        <v>52</v>
      </c>
      <c r="J33" s="342"/>
      <c r="K33" s="21" t="s">
        <v>53</v>
      </c>
      <c r="L33" s="292">
        <v>165304.13</v>
      </c>
      <c r="M33" s="22"/>
      <c r="N33" s="23"/>
      <c r="O33" s="24"/>
    </row>
    <row r="34" spans="1:15" ht="71.099999999999994" customHeight="1" outlineLevel="1" x14ac:dyDescent="0.25">
      <c r="A34" s="18" t="s">
        <v>405</v>
      </c>
      <c r="B34" s="19" t="s">
        <v>428</v>
      </c>
      <c r="C34" s="19" t="s">
        <v>267</v>
      </c>
      <c r="D34" s="19"/>
      <c r="E34" s="20">
        <v>8310</v>
      </c>
      <c r="F34" s="346">
        <v>327.61</v>
      </c>
      <c r="G34" s="346"/>
      <c r="H34" s="20">
        <v>3211</v>
      </c>
      <c r="I34" s="342" t="s">
        <v>52</v>
      </c>
      <c r="J34" s="342"/>
      <c r="K34" s="21" t="s">
        <v>53</v>
      </c>
      <c r="L34" s="292">
        <v>165631.74</v>
      </c>
      <c r="M34" s="22"/>
      <c r="N34" s="23"/>
      <c r="O34" s="24"/>
    </row>
    <row r="35" spans="1:15" ht="71.099999999999994" customHeight="1" outlineLevel="1" x14ac:dyDescent="0.25">
      <c r="A35" s="18" t="s">
        <v>405</v>
      </c>
      <c r="B35" s="19" t="s">
        <v>428</v>
      </c>
      <c r="C35" s="19" t="s">
        <v>267</v>
      </c>
      <c r="D35" s="19"/>
      <c r="E35" s="20">
        <v>8310</v>
      </c>
      <c r="F35" s="341">
        <v>7416.36</v>
      </c>
      <c r="G35" s="341"/>
      <c r="H35" s="20">
        <v>3211</v>
      </c>
      <c r="I35" s="342" t="s">
        <v>52</v>
      </c>
      <c r="J35" s="342"/>
      <c r="K35" s="21" t="s">
        <v>53</v>
      </c>
      <c r="L35" s="292">
        <v>173048.09999999998</v>
      </c>
      <c r="M35" s="22"/>
      <c r="N35" s="23"/>
      <c r="O35" s="24"/>
    </row>
    <row r="36" spans="1:15" ht="71.099999999999994" customHeight="1" outlineLevel="1" x14ac:dyDescent="0.25">
      <c r="A36" s="18" t="s">
        <v>405</v>
      </c>
      <c r="B36" s="19" t="s">
        <v>428</v>
      </c>
      <c r="C36" s="19" t="s">
        <v>267</v>
      </c>
      <c r="D36" s="19"/>
      <c r="E36" s="20">
        <v>8310</v>
      </c>
      <c r="F36" s="341">
        <v>8630.39</v>
      </c>
      <c r="G36" s="341"/>
      <c r="H36" s="20">
        <v>3211</v>
      </c>
      <c r="I36" s="342" t="s">
        <v>52</v>
      </c>
      <c r="J36" s="342"/>
      <c r="K36" s="21" t="s">
        <v>53</v>
      </c>
      <c r="L36" s="292">
        <v>181678.49</v>
      </c>
      <c r="M36" s="22"/>
      <c r="N36" s="23"/>
      <c r="O36" s="24"/>
    </row>
    <row r="37" spans="1:15" ht="71.099999999999994" customHeight="1" outlineLevel="1" x14ac:dyDescent="0.25">
      <c r="A37" s="18" t="s">
        <v>374</v>
      </c>
      <c r="B37" s="19" t="s">
        <v>429</v>
      </c>
      <c r="C37" s="19" t="s">
        <v>267</v>
      </c>
      <c r="D37" s="19"/>
      <c r="E37" s="20">
        <v>8310</v>
      </c>
      <c r="F37" s="341">
        <v>3833.85</v>
      </c>
      <c r="G37" s="341"/>
      <c r="H37" s="20">
        <v>3211</v>
      </c>
      <c r="I37" s="342" t="s">
        <v>52</v>
      </c>
      <c r="J37" s="342"/>
      <c r="K37" s="21" t="s">
        <v>53</v>
      </c>
      <c r="L37" s="292">
        <v>185512.34</v>
      </c>
      <c r="M37" s="22"/>
      <c r="N37" s="23"/>
      <c r="O37" s="24"/>
    </row>
    <row r="38" spans="1:15" ht="71.099999999999994" customHeight="1" outlineLevel="1" x14ac:dyDescent="0.25">
      <c r="A38" s="18" t="s">
        <v>374</v>
      </c>
      <c r="B38" s="19" t="s">
        <v>429</v>
      </c>
      <c r="C38" s="19" t="s">
        <v>267</v>
      </c>
      <c r="D38" s="19"/>
      <c r="E38" s="20">
        <v>8310</v>
      </c>
      <c r="F38" s="341">
        <v>5491.45</v>
      </c>
      <c r="G38" s="341"/>
      <c r="H38" s="20">
        <v>3211</v>
      </c>
      <c r="I38" s="342" t="s">
        <v>52</v>
      </c>
      <c r="J38" s="342"/>
      <c r="K38" s="21" t="s">
        <v>53</v>
      </c>
      <c r="L38" s="292">
        <v>191003.79</v>
      </c>
      <c r="M38" s="22"/>
      <c r="N38" s="23"/>
      <c r="O38" s="24"/>
    </row>
    <row r="39" spans="1:15" ht="71.099999999999994" customHeight="1" outlineLevel="1" x14ac:dyDescent="0.25">
      <c r="A39" s="18" t="s">
        <v>374</v>
      </c>
      <c r="B39" s="19" t="s">
        <v>429</v>
      </c>
      <c r="C39" s="19" t="s">
        <v>267</v>
      </c>
      <c r="D39" s="19"/>
      <c r="E39" s="20">
        <v>8310</v>
      </c>
      <c r="F39" s="341">
        <v>1582.41</v>
      </c>
      <c r="G39" s="341"/>
      <c r="H39" s="20">
        <v>3211</v>
      </c>
      <c r="I39" s="342" t="s">
        <v>52</v>
      </c>
      <c r="J39" s="342"/>
      <c r="K39" s="21" t="s">
        <v>53</v>
      </c>
      <c r="L39" s="292">
        <v>192586.2</v>
      </c>
      <c r="M39" s="22"/>
      <c r="N39" s="23"/>
      <c r="O39" s="24"/>
    </row>
    <row r="40" spans="1:15" ht="71.099999999999994" customHeight="1" outlineLevel="1" x14ac:dyDescent="0.25">
      <c r="A40" s="18" t="s">
        <v>374</v>
      </c>
      <c r="B40" s="19" t="s">
        <v>429</v>
      </c>
      <c r="C40" s="19" t="s">
        <v>267</v>
      </c>
      <c r="D40" s="19"/>
      <c r="E40" s="20">
        <v>8310</v>
      </c>
      <c r="F40" s="341">
        <v>5708.64</v>
      </c>
      <c r="G40" s="341"/>
      <c r="H40" s="20">
        <v>3211</v>
      </c>
      <c r="I40" s="342" t="s">
        <v>52</v>
      </c>
      <c r="J40" s="342"/>
      <c r="K40" s="21" t="s">
        <v>53</v>
      </c>
      <c r="L40" s="292">
        <v>198294.84000000003</v>
      </c>
      <c r="M40" s="22"/>
      <c r="N40" s="23"/>
      <c r="O40" s="24"/>
    </row>
    <row r="41" spans="1:15" ht="71.099999999999994" customHeight="1" outlineLevel="1" x14ac:dyDescent="0.25">
      <c r="A41" s="18" t="s">
        <v>374</v>
      </c>
      <c r="B41" s="19" t="s">
        <v>429</v>
      </c>
      <c r="C41" s="19" t="s">
        <v>267</v>
      </c>
      <c r="D41" s="19"/>
      <c r="E41" s="20">
        <v>8310</v>
      </c>
      <c r="F41" s="341">
        <v>9112.68</v>
      </c>
      <c r="G41" s="341"/>
      <c r="H41" s="20">
        <v>3211</v>
      </c>
      <c r="I41" s="342" t="s">
        <v>52</v>
      </c>
      <c r="J41" s="342"/>
      <c r="K41" s="21" t="s">
        <v>53</v>
      </c>
      <c r="L41" s="292">
        <v>207407.52000000002</v>
      </c>
      <c r="M41" s="22"/>
      <c r="N41" s="23"/>
      <c r="O41" s="24"/>
    </row>
    <row r="42" spans="1:15" ht="71.099999999999994" customHeight="1" outlineLevel="1" x14ac:dyDescent="0.25">
      <c r="A42" s="18" t="s">
        <v>374</v>
      </c>
      <c r="B42" s="19" t="s">
        <v>429</v>
      </c>
      <c r="C42" s="19" t="s">
        <v>267</v>
      </c>
      <c r="D42" s="19"/>
      <c r="E42" s="20">
        <v>8310</v>
      </c>
      <c r="F42" s="346">
        <v>113.77</v>
      </c>
      <c r="G42" s="346"/>
      <c r="H42" s="20">
        <v>3211</v>
      </c>
      <c r="I42" s="342" t="s">
        <v>52</v>
      </c>
      <c r="J42" s="342"/>
      <c r="K42" s="21" t="s">
        <v>53</v>
      </c>
      <c r="L42" s="292">
        <v>207521.29</v>
      </c>
      <c r="M42" s="22"/>
      <c r="N42" s="23"/>
      <c r="O42" s="24"/>
    </row>
    <row r="43" spans="1:15" ht="71.099999999999994" customHeight="1" outlineLevel="1" x14ac:dyDescent="0.25">
      <c r="A43" s="18" t="s">
        <v>374</v>
      </c>
      <c r="B43" s="19" t="s">
        <v>429</v>
      </c>
      <c r="C43" s="19" t="s">
        <v>267</v>
      </c>
      <c r="D43" s="19"/>
      <c r="E43" s="20">
        <v>8310</v>
      </c>
      <c r="F43" s="341">
        <v>5708.75</v>
      </c>
      <c r="G43" s="341"/>
      <c r="H43" s="20">
        <v>3211</v>
      </c>
      <c r="I43" s="342" t="s">
        <v>52</v>
      </c>
      <c r="J43" s="342"/>
      <c r="K43" s="21" t="s">
        <v>53</v>
      </c>
      <c r="L43" s="292">
        <v>213230.04</v>
      </c>
      <c r="M43" s="22"/>
      <c r="N43" s="23"/>
      <c r="O43" s="24"/>
    </row>
    <row r="44" spans="1:15" ht="71.099999999999994" customHeight="1" outlineLevel="1" x14ac:dyDescent="0.25">
      <c r="A44" s="18" t="s">
        <v>374</v>
      </c>
      <c r="B44" s="19" t="s">
        <v>429</v>
      </c>
      <c r="C44" s="19" t="s">
        <v>267</v>
      </c>
      <c r="D44" s="19"/>
      <c r="E44" s="20">
        <v>8310</v>
      </c>
      <c r="F44" s="341">
        <v>10955.39</v>
      </c>
      <c r="G44" s="341"/>
      <c r="H44" s="20">
        <v>3211</v>
      </c>
      <c r="I44" s="342" t="s">
        <v>52</v>
      </c>
      <c r="J44" s="342"/>
      <c r="K44" s="21" t="s">
        <v>53</v>
      </c>
      <c r="L44" s="292">
        <v>224185.43</v>
      </c>
      <c r="M44" s="22"/>
      <c r="N44" s="23"/>
      <c r="O44" s="24"/>
    </row>
    <row r="45" spans="1:15" ht="71.099999999999994" customHeight="1" outlineLevel="1" x14ac:dyDescent="0.25">
      <c r="A45" s="18" t="s">
        <v>408</v>
      </c>
      <c r="B45" s="19" t="s">
        <v>431</v>
      </c>
      <c r="C45" s="19" t="s">
        <v>267</v>
      </c>
      <c r="D45" s="19"/>
      <c r="E45" s="20">
        <v>8310</v>
      </c>
      <c r="F45" s="341">
        <v>3453.53</v>
      </c>
      <c r="G45" s="341"/>
      <c r="H45" s="20">
        <v>3211</v>
      </c>
      <c r="I45" s="342" t="s">
        <v>52</v>
      </c>
      <c r="J45" s="342"/>
      <c r="K45" s="21" t="s">
        <v>53</v>
      </c>
      <c r="L45" s="292">
        <v>227638.96</v>
      </c>
      <c r="M45" s="22"/>
      <c r="N45" s="23"/>
      <c r="O45" s="24"/>
    </row>
    <row r="46" spans="1:15" ht="71.099999999999994" customHeight="1" outlineLevel="1" x14ac:dyDescent="0.25">
      <c r="A46" s="18" t="s">
        <v>408</v>
      </c>
      <c r="B46" s="19" t="s">
        <v>431</v>
      </c>
      <c r="C46" s="19" t="s">
        <v>267</v>
      </c>
      <c r="D46" s="19"/>
      <c r="E46" s="20">
        <v>8310</v>
      </c>
      <c r="F46" s="341">
        <v>1079.21</v>
      </c>
      <c r="G46" s="341"/>
      <c r="H46" s="20">
        <v>3211</v>
      </c>
      <c r="I46" s="342" t="s">
        <v>52</v>
      </c>
      <c r="J46" s="342"/>
      <c r="K46" s="21" t="s">
        <v>53</v>
      </c>
      <c r="L46" s="292">
        <v>228718.16999999998</v>
      </c>
      <c r="M46" s="22"/>
      <c r="N46" s="23"/>
      <c r="O46" s="24"/>
    </row>
    <row r="47" spans="1:15" ht="71.099999999999994" customHeight="1" outlineLevel="1" x14ac:dyDescent="0.25">
      <c r="A47" s="18" t="s">
        <v>408</v>
      </c>
      <c r="B47" s="19" t="s">
        <v>431</v>
      </c>
      <c r="C47" s="19" t="s">
        <v>267</v>
      </c>
      <c r="D47" s="19"/>
      <c r="E47" s="20">
        <v>8310</v>
      </c>
      <c r="F47" s="341">
        <v>5705.45</v>
      </c>
      <c r="G47" s="341"/>
      <c r="H47" s="20">
        <v>3211</v>
      </c>
      <c r="I47" s="342" t="s">
        <v>52</v>
      </c>
      <c r="J47" s="342"/>
      <c r="K47" s="21" t="s">
        <v>53</v>
      </c>
      <c r="L47" s="292">
        <v>234423.62</v>
      </c>
      <c r="M47" s="22"/>
      <c r="N47" s="23"/>
      <c r="O47" s="24"/>
    </row>
    <row r="48" spans="1:15" ht="71.099999999999994" customHeight="1" outlineLevel="1" x14ac:dyDescent="0.25">
      <c r="A48" s="18" t="s">
        <v>408</v>
      </c>
      <c r="B48" s="19" t="s">
        <v>431</v>
      </c>
      <c r="C48" s="19" t="s">
        <v>267</v>
      </c>
      <c r="D48" s="19"/>
      <c r="E48" s="20">
        <v>8310</v>
      </c>
      <c r="F48" s="341">
        <v>2032.12</v>
      </c>
      <c r="G48" s="341"/>
      <c r="H48" s="20">
        <v>3211</v>
      </c>
      <c r="I48" s="342" t="s">
        <v>52</v>
      </c>
      <c r="J48" s="342"/>
      <c r="K48" s="21" t="s">
        <v>53</v>
      </c>
      <c r="L48" s="292">
        <v>236455.74</v>
      </c>
      <c r="M48" s="22"/>
      <c r="N48" s="23"/>
      <c r="O48" s="24"/>
    </row>
    <row r="49" spans="1:15" ht="71.099999999999994" customHeight="1" outlineLevel="1" x14ac:dyDescent="0.25">
      <c r="A49" s="18" t="s">
        <v>408</v>
      </c>
      <c r="B49" s="19" t="s">
        <v>431</v>
      </c>
      <c r="C49" s="19" t="s">
        <v>267</v>
      </c>
      <c r="D49" s="19"/>
      <c r="E49" s="20">
        <v>8310</v>
      </c>
      <c r="F49" s="341">
        <v>5798.62</v>
      </c>
      <c r="G49" s="341"/>
      <c r="H49" s="20">
        <v>3211</v>
      </c>
      <c r="I49" s="342" t="s">
        <v>52</v>
      </c>
      <c r="J49" s="342"/>
      <c r="K49" s="21" t="s">
        <v>53</v>
      </c>
      <c r="L49" s="292">
        <v>242254.36</v>
      </c>
      <c r="M49" s="22"/>
      <c r="N49" s="23"/>
      <c r="O49" s="24"/>
    </row>
    <row r="50" spans="1:15" ht="71.099999999999994" customHeight="1" outlineLevel="1" x14ac:dyDescent="0.25">
      <c r="A50" s="18" t="s">
        <v>408</v>
      </c>
      <c r="B50" s="19" t="s">
        <v>431</v>
      </c>
      <c r="C50" s="19" t="s">
        <v>267</v>
      </c>
      <c r="D50" s="19"/>
      <c r="E50" s="20">
        <v>8310</v>
      </c>
      <c r="F50" s="341">
        <v>5362.08</v>
      </c>
      <c r="G50" s="341"/>
      <c r="H50" s="20">
        <v>3211</v>
      </c>
      <c r="I50" s="342" t="s">
        <v>52</v>
      </c>
      <c r="J50" s="342"/>
      <c r="K50" s="21" t="s">
        <v>53</v>
      </c>
      <c r="L50" s="292">
        <v>247616.43999999997</v>
      </c>
      <c r="M50" s="22"/>
      <c r="N50" s="23"/>
      <c r="O50" s="24"/>
    </row>
    <row r="51" spans="1:15" ht="71.099999999999994" customHeight="1" outlineLevel="1" x14ac:dyDescent="0.25">
      <c r="A51" s="18" t="s">
        <v>408</v>
      </c>
      <c r="B51" s="19" t="s">
        <v>431</v>
      </c>
      <c r="C51" s="19" t="s">
        <v>267</v>
      </c>
      <c r="D51" s="19"/>
      <c r="E51" s="20">
        <v>8310</v>
      </c>
      <c r="F51" s="346">
        <v>176.4</v>
      </c>
      <c r="G51" s="346"/>
      <c r="H51" s="20">
        <v>3211</v>
      </c>
      <c r="I51" s="342" t="s">
        <v>52</v>
      </c>
      <c r="J51" s="342"/>
      <c r="K51" s="21" t="s">
        <v>53</v>
      </c>
      <c r="L51" s="292">
        <v>247792.83999999997</v>
      </c>
      <c r="M51" s="22"/>
      <c r="N51" s="23"/>
      <c r="O51" s="24"/>
    </row>
    <row r="52" spans="1:15" ht="71.099999999999994" customHeight="1" outlineLevel="1" x14ac:dyDescent="0.25">
      <c r="A52" s="18" t="s">
        <v>408</v>
      </c>
      <c r="B52" s="19" t="s">
        <v>431</v>
      </c>
      <c r="C52" s="19" t="s">
        <v>267</v>
      </c>
      <c r="D52" s="19"/>
      <c r="E52" s="20">
        <v>8310</v>
      </c>
      <c r="F52" s="341">
        <v>8689.7900000000009</v>
      </c>
      <c r="G52" s="341"/>
      <c r="H52" s="20">
        <v>3211</v>
      </c>
      <c r="I52" s="342" t="s">
        <v>52</v>
      </c>
      <c r="J52" s="342"/>
      <c r="K52" s="21" t="s">
        <v>53</v>
      </c>
      <c r="L52" s="292">
        <v>256482.62999999998</v>
      </c>
      <c r="M52" s="22"/>
      <c r="N52" s="23"/>
      <c r="O52" s="24"/>
    </row>
    <row r="53" spans="1:15" ht="71.099999999999994" customHeight="1" outlineLevel="1" x14ac:dyDescent="0.25">
      <c r="A53" s="18" t="s">
        <v>408</v>
      </c>
      <c r="B53" s="19" t="s">
        <v>431</v>
      </c>
      <c r="C53" s="19" t="s">
        <v>267</v>
      </c>
      <c r="D53" s="19"/>
      <c r="E53" s="20">
        <v>8310</v>
      </c>
      <c r="F53" s="346">
        <v>214.21</v>
      </c>
      <c r="G53" s="346"/>
      <c r="H53" s="20">
        <v>3211</v>
      </c>
      <c r="I53" s="342" t="s">
        <v>52</v>
      </c>
      <c r="J53" s="342"/>
      <c r="K53" s="21" t="s">
        <v>53</v>
      </c>
      <c r="L53" s="292">
        <v>256696.83999999997</v>
      </c>
      <c r="M53" s="22"/>
      <c r="N53" s="23"/>
      <c r="O53" s="24"/>
    </row>
    <row r="54" spans="1:15" ht="71.099999999999994" customHeight="1" outlineLevel="1" x14ac:dyDescent="0.25">
      <c r="A54" s="18" t="s">
        <v>408</v>
      </c>
      <c r="B54" s="19" t="s">
        <v>431</v>
      </c>
      <c r="C54" s="19" t="s">
        <v>267</v>
      </c>
      <c r="D54" s="19"/>
      <c r="E54" s="20">
        <v>8310</v>
      </c>
      <c r="F54" s="346">
        <v>464.27</v>
      </c>
      <c r="G54" s="346"/>
      <c r="H54" s="20">
        <v>3430</v>
      </c>
      <c r="I54" s="342" t="s">
        <v>52</v>
      </c>
      <c r="J54" s="342"/>
      <c r="K54" s="21" t="s">
        <v>53</v>
      </c>
      <c r="L54" s="292">
        <v>257161.10999999996</v>
      </c>
      <c r="M54" s="22"/>
      <c r="N54" s="23"/>
      <c r="O54" s="24"/>
    </row>
    <row r="55" spans="1:15" ht="71.099999999999994" customHeight="1" outlineLevel="1" x14ac:dyDescent="0.25">
      <c r="A55" s="18" t="s">
        <v>408</v>
      </c>
      <c r="B55" s="19" t="s">
        <v>431</v>
      </c>
      <c r="C55" s="19" t="s">
        <v>267</v>
      </c>
      <c r="D55" s="19"/>
      <c r="E55" s="20">
        <v>8310</v>
      </c>
      <c r="F55" s="346">
        <v>145.08000000000001</v>
      </c>
      <c r="G55" s="346"/>
      <c r="H55" s="20">
        <v>3430</v>
      </c>
      <c r="I55" s="342" t="s">
        <v>52</v>
      </c>
      <c r="J55" s="342"/>
      <c r="K55" s="21" t="s">
        <v>53</v>
      </c>
      <c r="L55" s="292">
        <v>257306.18999999994</v>
      </c>
      <c r="M55" s="22"/>
      <c r="N55" s="23"/>
      <c r="O55" s="24"/>
    </row>
    <row r="56" spans="1:15" ht="71.099999999999994" customHeight="1" outlineLevel="1" x14ac:dyDescent="0.25">
      <c r="A56" s="18" t="s">
        <v>408</v>
      </c>
      <c r="B56" s="19" t="s">
        <v>431</v>
      </c>
      <c r="C56" s="19" t="s">
        <v>267</v>
      </c>
      <c r="D56" s="19"/>
      <c r="E56" s="20">
        <v>8310</v>
      </c>
      <c r="F56" s="346">
        <v>767.01</v>
      </c>
      <c r="G56" s="346"/>
      <c r="H56" s="20">
        <v>3430</v>
      </c>
      <c r="I56" s="342" t="s">
        <v>52</v>
      </c>
      <c r="J56" s="342"/>
      <c r="K56" s="21" t="s">
        <v>53</v>
      </c>
      <c r="L56" s="292">
        <v>258073.19999999995</v>
      </c>
      <c r="M56" s="22"/>
      <c r="N56" s="23"/>
      <c r="O56" s="24"/>
    </row>
    <row r="57" spans="1:15" ht="71.099999999999994" customHeight="1" outlineLevel="1" x14ac:dyDescent="0.25">
      <c r="A57" s="18" t="s">
        <v>408</v>
      </c>
      <c r="B57" s="19" t="s">
        <v>431</v>
      </c>
      <c r="C57" s="19" t="s">
        <v>267</v>
      </c>
      <c r="D57" s="19"/>
      <c r="E57" s="20">
        <v>8310</v>
      </c>
      <c r="F57" s="346">
        <v>179.36</v>
      </c>
      <c r="G57" s="346"/>
      <c r="H57" s="20">
        <v>3430</v>
      </c>
      <c r="I57" s="342" t="s">
        <v>52</v>
      </c>
      <c r="J57" s="342"/>
      <c r="K57" s="21" t="s">
        <v>53</v>
      </c>
      <c r="L57" s="292">
        <v>258252.55999999994</v>
      </c>
      <c r="M57" s="22"/>
      <c r="N57" s="23"/>
      <c r="O57" s="24"/>
    </row>
    <row r="58" spans="1:15" ht="71.099999999999994" customHeight="1" outlineLevel="1" x14ac:dyDescent="0.25">
      <c r="A58" s="18" t="s">
        <v>408</v>
      </c>
      <c r="B58" s="19" t="s">
        <v>431</v>
      </c>
      <c r="C58" s="19" t="s">
        <v>267</v>
      </c>
      <c r="D58" s="19"/>
      <c r="E58" s="20">
        <v>8310</v>
      </c>
      <c r="F58" s="346">
        <v>779.52</v>
      </c>
      <c r="G58" s="346"/>
      <c r="H58" s="20">
        <v>3430</v>
      </c>
      <c r="I58" s="342" t="s">
        <v>52</v>
      </c>
      <c r="J58" s="342"/>
      <c r="K58" s="21" t="s">
        <v>53</v>
      </c>
      <c r="L58" s="292">
        <v>259032.07999999993</v>
      </c>
      <c r="M58" s="22"/>
      <c r="N58" s="23"/>
      <c r="O58" s="24"/>
    </row>
    <row r="59" spans="1:15" ht="71.099999999999994" customHeight="1" outlineLevel="1" x14ac:dyDescent="0.25">
      <c r="A59" s="18" t="s">
        <v>408</v>
      </c>
      <c r="B59" s="19" t="s">
        <v>431</v>
      </c>
      <c r="C59" s="19" t="s">
        <v>267</v>
      </c>
      <c r="D59" s="19"/>
      <c r="E59" s="20">
        <v>8310</v>
      </c>
      <c r="F59" s="346">
        <v>372.82</v>
      </c>
      <c r="G59" s="346"/>
      <c r="H59" s="20">
        <v>3430</v>
      </c>
      <c r="I59" s="342" t="s">
        <v>52</v>
      </c>
      <c r="J59" s="342"/>
      <c r="K59" s="21" t="s">
        <v>53</v>
      </c>
      <c r="L59" s="292">
        <v>259404.89999999994</v>
      </c>
      <c r="M59" s="22"/>
      <c r="N59" s="23"/>
      <c r="O59" s="24"/>
    </row>
    <row r="60" spans="1:15" ht="71.099999999999994" customHeight="1" outlineLevel="1" x14ac:dyDescent="0.25">
      <c r="A60" s="18" t="s">
        <v>408</v>
      </c>
      <c r="B60" s="19" t="s">
        <v>431</v>
      </c>
      <c r="C60" s="19" t="s">
        <v>267</v>
      </c>
      <c r="D60" s="19"/>
      <c r="E60" s="20">
        <v>8310</v>
      </c>
      <c r="F60" s="341">
        <v>1125.8900000000001</v>
      </c>
      <c r="G60" s="341"/>
      <c r="H60" s="20">
        <v>3430</v>
      </c>
      <c r="I60" s="342" t="s">
        <v>52</v>
      </c>
      <c r="J60" s="342"/>
      <c r="K60" s="21" t="s">
        <v>53</v>
      </c>
      <c r="L60" s="292">
        <v>260530.78999999995</v>
      </c>
      <c r="M60" s="22"/>
      <c r="N60" s="23"/>
      <c r="O60" s="24"/>
    </row>
    <row r="61" spans="1:15" ht="71.099999999999994" customHeight="1" outlineLevel="1" x14ac:dyDescent="0.25">
      <c r="A61" s="18" t="s">
        <v>410</v>
      </c>
      <c r="B61" s="19" t="s">
        <v>433</v>
      </c>
      <c r="C61" s="19" t="s">
        <v>267</v>
      </c>
      <c r="D61" s="19"/>
      <c r="E61" s="20">
        <v>8310</v>
      </c>
      <c r="F61" s="341">
        <v>9671.7800000000007</v>
      </c>
      <c r="G61" s="341"/>
      <c r="H61" s="20">
        <v>3211</v>
      </c>
      <c r="I61" s="342" t="s">
        <v>52</v>
      </c>
      <c r="J61" s="342"/>
      <c r="K61" s="21" t="s">
        <v>53</v>
      </c>
      <c r="L61" s="292">
        <v>270202.56999999995</v>
      </c>
      <c r="M61" s="22"/>
      <c r="N61" s="23"/>
      <c r="O61" s="24"/>
    </row>
    <row r="62" spans="1:15" ht="71.099999999999994" customHeight="1" outlineLevel="1" x14ac:dyDescent="0.25">
      <c r="A62" s="18" t="s">
        <v>410</v>
      </c>
      <c r="B62" s="19" t="s">
        <v>433</v>
      </c>
      <c r="C62" s="19" t="s">
        <v>267</v>
      </c>
      <c r="D62" s="19"/>
      <c r="E62" s="20">
        <v>8310</v>
      </c>
      <c r="F62" s="346">
        <v>214.22</v>
      </c>
      <c r="G62" s="346"/>
      <c r="H62" s="20">
        <v>3211</v>
      </c>
      <c r="I62" s="342" t="s">
        <v>52</v>
      </c>
      <c r="J62" s="342"/>
      <c r="K62" s="21" t="s">
        <v>53</v>
      </c>
      <c r="L62" s="292">
        <v>270416.78999999992</v>
      </c>
      <c r="M62" s="22"/>
      <c r="N62" s="23"/>
      <c r="O62" s="24"/>
    </row>
    <row r="63" spans="1:15" ht="71.099999999999994" customHeight="1" outlineLevel="1" x14ac:dyDescent="0.25">
      <c r="A63" s="18" t="s">
        <v>410</v>
      </c>
      <c r="B63" s="19" t="s">
        <v>433</v>
      </c>
      <c r="C63" s="19" t="s">
        <v>267</v>
      </c>
      <c r="D63" s="19"/>
      <c r="E63" s="20">
        <v>8310</v>
      </c>
      <c r="F63" s="341">
        <v>11941.2</v>
      </c>
      <c r="G63" s="341"/>
      <c r="H63" s="20">
        <v>3211</v>
      </c>
      <c r="I63" s="342" t="s">
        <v>52</v>
      </c>
      <c r="J63" s="342"/>
      <c r="K63" s="21" t="s">
        <v>53</v>
      </c>
      <c r="L63" s="292">
        <v>282357.98999999993</v>
      </c>
      <c r="M63" s="22"/>
      <c r="N63" s="23"/>
      <c r="O63" s="24"/>
    </row>
    <row r="64" spans="1:15" ht="71.099999999999994" customHeight="1" outlineLevel="1" x14ac:dyDescent="0.25">
      <c r="A64" s="18" t="s">
        <v>410</v>
      </c>
      <c r="B64" s="19" t="s">
        <v>433</v>
      </c>
      <c r="C64" s="19" t="s">
        <v>267</v>
      </c>
      <c r="D64" s="19"/>
      <c r="E64" s="20">
        <v>8310</v>
      </c>
      <c r="F64" s="346">
        <v>226.8</v>
      </c>
      <c r="G64" s="346"/>
      <c r="H64" s="20">
        <v>3211</v>
      </c>
      <c r="I64" s="342" t="s">
        <v>52</v>
      </c>
      <c r="J64" s="342"/>
      <c r="K64" s="21" t="s">
        <v>53</v>
      </c>
      <c r="L64" s="292">
        <v>282584.78999999992</v>
      </c>
      <c r="M64" s="22"/>
      <c r="N64" s="23"/>
      <c r="O64" s="24"/>
    </row>
    <row r="65" spans="1:15" ht="71.099999999999994" customHeight="1" outlineLevel="1" x14ac:dyDescent="0.25">
      <c r="A65" s="18" t="s">
        <v>410</v>
      </c>
      <c r="B65" s="19" t="s">
        <v>433</v>
      </c>
      <c r="C65" s="19" t="s">
        <v>267</v>
      </c>
      <c r="D65" s="19"/>
      <c r="E65" s="20">
        <v>8310</v>
      </c>
      <c r="F65" s="341">
        <v>15642.22</v>
      </c>
      <c r="G65" s="341"/>
      <c r="H65" s="20">
        <v>3211</v>
      </c>
      <c r="I65" s="342" t="s">
        <v>52</v>
      </c>
      <c r="J65" s="342"/>
      <c r="K65" s="21" t="s">
        <v>53</v>
      </c>
      <c r="L65" s="292">
        <v>298227.00999999989</v>
      </c>
      <c r="M65" s="22"/>
      <c r="N65" s="23"/>
      <c r="O65" s="24"/>
    </row>
    <row r="66" spans="1:15" ht="71.099999999999994" customHeight="1" outlineLevel="1" x14ac:dyDescent="0.25">
      <c r="A66" s="18" t="s">
        <v>410</v>
      </c>
      <c r="B66" s="19" t="s">
        <v>433</v>
      </c>
      <c r="C66" s="19" t="s">
        <v>267</v>
      </c>
      <c r="D66" s="19"/>
      <c r="E66" s="20">
        <v>8310</v>
      </c>
      <c r="F66" s="346">
        <v>327.61</v>
      </c>
      <c r="G66" s="346"/>
      <c r="H66" s="20">
        <v>3211</v>
      </c>
      <c r="I66" s="342" t="s">
        <v>52</v>
      </c>
      <c r="J66" s="342"/>
      <c r="K66" s="21" t="s">
        <v>53</v>
      </c>
      <c r="L66" s="292">
        <v>298554.61999999988</v>
      </c>
      <c r="M66" s="22"/>
      <c r="N66" s="23"/>
      <c r="O66" s="24"/>
    </row>
    <row r="67" spans="1:15" ht="71.099999999999994" customHeight="1" outlineLevel="1" x14ac:dyDescent="0.25">
      <c r="A67" s="18" t="s">
        <v>410</v>
      </c>
      <c r="B67" s="19" t="s">
        <v>433</v>
      </c>
      <c r="C67" s="19" t="s">
        <v>267</v>
      </c>
      <c r="D67" s="19"/>
      <c r="E67" s="20">
        <v>8310</v>
      </c>
      <c r="F67" s="341">
        <v>1267.46</v>
      </c>
      <c r="G67" s="341"/>
      <c r="H67" s="20">
        <v>3430</v>
      </c>
      <c r="I67" s="342" t="s">
        <v>52</v>
      </c>
      <c r="J67" s="342"/>
      <c r="K67" s="21" t="s">
        <v>53</v>
      </c>
      <c r="L67" s="292">
        <v>299822.0799999999</v>
      </c>
      <c r="M67" s="22"/>
      <c r="N67" s="23"/>
      <c r="O67" s="24"/>
    </row>
    <row r="68" spans="1:15" ht="71.099999999999994" customHeight="1" outlineLevel="1" x14ac:dyDescent="0.25">
      <c r="A68" s="18" t="s">
        <v>410</v>
      </c>
      <c r="B68" s="19" t="s">
        <v>433</v>
      </c>
      <c r="C68" s="19" t="s">
        <v>267</v>
      </c>
      <c r="D68" s="19"/>
      <c r="E68" s="20">
        <v>8310</v>
      </c>
      <c r="F68" s="341">
        <v>1568.59</v>
      </c>
      <c r="G68" s="341"/>
      <c r="H68" s="20">
        <v>3430</v>
      </c>
      <c r="I68" s="342" t="s">
        <v>52</v>
      </c>
      <c r="J68" s="342"/>
      <c r="K68" s="21" t="s">
        <v>53</v>
      </c>
      <c r="L68" s="292">
        <v>301390.66999999993</v>
      </c>
      <c r="M68" s="22"/>
      <c r="N68" s="23"/>
      <c r="O68" s="24"/>
    </row>
    <row r="69" spans="1:15" ht="71.099999999999994" customHeight="1" outlineLevel="1" x14ac:dyDescent="0.25">
      <c r="A69" s="18" t="s">
        <v>410</v>
      </c>
      <c r="B69" s="19" t="s">
        <v>433</v>
      </c>
      <c r="C69" s="19" t="s">
        <v>267</v>
      </c>
      <c r="D69" s="19"/>
      <c r="E69" s="20">
        <v>8310</v>
      </c>
      <c r="F69" s="346">
        <v>716.18</v>
      </c>
      <c r="G69" s="346"/>
      <c r="H69" s="20">
        <v>3430</v>
      </c>
      <c r="I69" s="342" t="s">
        <v>52</v>
      </c>
      <c r="J69" s="342"/>
      <c r="K69" s="21" t="s">
        <v>53</v>
      </c>
      <c r="L69" s="292">
        <v>302106.84999999992</v>
      </c>
      <c r="M69" s="22"/>
      <c r="N69" s="23"/>
      <c r="O69" s="24"/>
    </row>
    <row r="70" spans="1:15" ht="71.099999999999994" customHeight="1" outlineLevel="1" x14ac:dyDescent="0.25">
      <c r="A70" s="18" t="s">
        <v>412</v>
      </c>
      <c r="B70" s="19" t="s">
        <v>434</v>
      </c>
      <c r="C70" s="19" t="s">
        <v>267</v>
      </c>
      <c r="D70" s="19"/>
      <c r="E70" s="20">
        <v>8310</v>
      </c>
      <c r="F70" s="341">
        <v>12945.19</v>
      </c>
      <c r="G70" s="341"/>
      <c r="H70" s="20">
        <v>3211</v>
      </c>
      <c r="I70" s="342" t="s">
        <v>52</v>
      </c>
      <c r="J70" s="342"/>
      <c r="K70" s="21" t="s">
        <v>53</v>
      </c>
      <c r="L70" s="292">
        <v>315052.03999999992</v>
      </c>
      <c r="M70" s="22"/>
      <c r="N70" s="23"/>
      <c r="O70" s="24"/>
    </row>
    <row r="71" spans="1:15" ht="71.099999999999994" customHeight="1" outlineLevel="1" x14ac:dyDescent="0.25">
      <c r="A71" s="18" t="s">
        <v>412</v>
      </c>
      <c r="B71" s="19" t="s">
        <v>434</v>
      </c>
      <c r="C71" s="19" t="s">
        <v>267</v>
      </c>
      <c r="D71" s="19"/>
      <c r="E71" s="20">
        <v>8310</v>
      </c>
      <c r="F71" s="346">
        <v>289.81</v>
      </c>
      <c r="G71" s="346"/>
      <c r="H71" s="20">
        <v>3211</v>
      </c>
      <c r="I71" s="342" t="s">
        <v>52</v>
      </c>
      <c r="J71" s="342"/>
      <c r="K71" s="21" t="s">
        <v>53</v>
      </c>
      <c r="L71" s="292">
        <v>315341.84999999992</v>
      </c>
      <c r="M71" s="22"/>
      <c r="N71" s="23"/>
      <c r="O71" s="24"/>
    </row>
    <row r="72" spans="1:15" ht="71.099999999999994" customHeight="1" outlineLevel="1" x14ac:dyDescent="0.25">
      <c r="A72" s="18" t="s">
        <v>412</v>
      </c>
      <c r="B72" s="19" t="s">
        <v>434</v>
      </c>
      <c r="C72" s="19" t="s">
        <v>267</v>
      </c>
      <c r="D72" s="19"/>
      <c r="E72" s="20">
        <v>8310</v>
      </c>
      <c r="F72" s="341">
        <v>3519.33</v>
      </c>
      <c r="G72" s="341"/>
      <c r="H72" s="20">
        <v>3211</v>
      </c>
      <c r="I72" s="342" t="s">
        <v>52</v>
      </c>
      <c r="J72" s="342"/>
      <c r="K72" s="21" t="s">
        <v>53</v>
      </c>
      <c r="L72" s="292">
        <v>318861.17999999993</v>
      </c>
      <c r="M72" s="22"/>
      <c r="N72" s="23"/>
      <c r="O72" s="24"/>
    </row>
    <row r="73" spans="1:15" ht="71.099999999999994" customHeight="1" outlineLevel="1" x14ac:dyDescent="0.25">
      <c r="A73" s="18" t="s">
        <v>412</v>
      </c>
      <c r="B73" s="19" t="s">
        <v>434</v>
      </c>
      <c r="C73" s="19" t="s">
        <v>267</v>
      </c>
      <c r="D73" s="19"/>
      <c r="E73" s="20">
        <v>8310</v>
      </c>
      <c r="F73" s="346">
        <v>264.62</v>
      </c>
      <c r="G73" s="346"/>
      <c r="H73" s="20">
        <v>3211</v>
      </c>
      <c r="I73" s="342" t="s">
        <v>52</v>
      </c>
      <c r="J73" s="342"/>
      <c r="K73" s="21" t="s">
        <v>53</v>
      </c>
      <c r="L73" s="292">
        <v>319125.79999999993</v>
      </c>
      <c r="M73" s="22"/>
      <c r="N73" s="23"/>
      <c r="O73" s="24"/>
    </row>
    <row r="74" spans="1:15" ht="71.099999999999994" customHeight="1" outlineLevel="1" x14ac:dyDescent="0.25">
      <c r="A74" s="18" t="s">
        <v>412</v>
      </c>
      <c r="B74" s="19" t="s">
        <v>434</v>
      </c>
      <c r="C74" s="19" t="s">
        <v>267</v>
      </c>
      <c r="D74" s="19"/>
      <c r="E74" s="20">
        <v>8310</v>
      </c>
      <c r="F74" s="341">
        <v>8697.98</v>
      </c>
      <c r="G74" s="341"/>
      <c r="H74" s="20">
        <v>3430</v>
      </c>
      <c r="I74" s="342" t="s">
        <v>52</v>
      </c>
      <c r="J74" s="342"/>
      <c r="K74" s="21" t="s">
        <v>53</v>
      </c>
      <c r="L74" s="292">
        <v>327823.77999999991</v>
      </c>
      <c r="M74" s="22"/>
      <c r="N74" s="23"/>
      <c r="O74" s="24"/>
    </row>
    <row r="75" spans="1:15" ht="71.099999999999994" customHeight="1" outlineLevel="1" x14ac:dyDescent="0.25">
      <c r="A75" s="18" t="s">
        <v>412</v>
      </c>
      <c r="B75" s="19" t="s">
        <v>434</v>
      </c>
      <c r="C75" s="19" t="s">
        <v>267</v>
      </c>
      <c r="D75" s="19"/>
      <c r="E75" s="20">
        <v>8310</v>
      </c>
      <c r="F75" s="346">
        <v>430.77</v>
      </c>
      <c r="G75" s="346"/>
      <c r="H75" s="20">
        <v>3430</v>
      </c>
      <c r="I75" s="342" t="s">
        <v>52</v>
      </c>
      <c r="J75" s="342"/>
      <c r="K75" s="21" t="s">
        <v>53</v>
      </c>
      <c r="L75" s="292">
        <v>328254.54999999993</v>
      </c>
      <c r="M75" s="22"/>
      <c r="N75" s="23"/>
      <c r="O75" s="24"/>
    </row>
    <row r="76" spans="1:15" ht="71.099999999999994" customHeight="1" outlineLevel="1" x14ac:dyDescent="0.25">
      <c r="A76" s="18" t="s">
        <v>412</v>
      </c>
      <c r="B76" s="19" t="s">
        <v>435</v>
      </c>
      <c r="C76" s="19" t="s">
        <v>267</v>
      </c>
      <c r="D76" s="19"/>
      <c r="E76" s="20">
        <v>8310</v>
      </c>
      <c r="F76" s="341">
        <v>14650.2</v>
      </c>
      <c r="G76" s="341"/>
      <c r="H76" s="20">
        <v>3211</v>
      </c>
      <c r="I76" s="342" t="s">
        <v>52</v>
      </c>
      <c r="J76" s="342"/>
      <c r="K76" s="21" t="s">
        <v>53</v>
      </c>
      <c r="L76" s="292">
        <v>342904.74999999994</v>
      </c>
      <c r="M76" s="22"/>
      <c r="N76" s="23"/>
      <c r="O76" s="24"/>
    </row>
    <row r="77" spans="1:15" ht="71.099999999999994" customHeight="1" outlineLevel="1" x14ac:dyDescent="0.25">
      <c r="A77" s="18" t="s">
        <v>412</v>
      </c>
      <c r="B77" s="19" t="s">
        <v>435</v>
      </c>
      <c r="C77" s="19" t="s">
        <v>267</v>
      </c>
      <c r="D77" s="19"/>
      <c r="E77" s="20">
        <v>8310</v>
      </c>
      <c r="F77" s="346">
        <v>176.41</v>
      </c>
      <c r="G77" s="346"/>
      <c r="H77" s="20">
        <v>3211</v>
      </c>
      <c r="I77" s="342" t="s">
        <v>52</v>
      </c>
      <c r="J77" s="342"/>
      <c r="K77" s="21" t="s">
        <v>53</v>
      </c>
      <c r="L77" s="292">
        <v>343081.15999999992</v>
      </c>
      <c r="M77" s="22"/>
      <c r="N77" s="23"/>
      <c r="O77" s="24"/>
    </row>
    <row r="78" spans="1:15" ht="71.099999999999994" customHeight="1" outlineLevel="1" x14ac:dyDescent="0.25">
      <c r="A78" s="18" t="s">
        <v>412</v>
      </c>
      <c r="B78" s="19" t="s">
        <v>435</v>
      </c>
      <c r="C78" s="19" t="s">
        <v>267</v>
      </c>
      <c r="D78" s="19"/>
      <c r="E78" s="20">
        <v>8310</v>
      </c>
      <c r="F78" s="341">
        <v>1927.19</v>
      </c>
      <c r="G78" s="341"/>
      <c r="H78" s="20">
        <v>3430</v>
      </c>
      <c r="I78" s="342" t="s">
        <v>52</v>
      </c>
      <c r="J78" s="342"/>
      <c r="K78" s="21" t="s">
        <v>53</v>
      </c>
      <c r="L78" s="292">
        <v>345008.34999999992</v>
      </c>
      <c r="M78" s="22"/>
      <c r="N78" s="23"/>
      <c r="O78" s="24"/>
    </row>
    <row r="79" spans="1:15" ht="71.099999999999994" customHeight="1" outlineLevel="1" x14ac:dyDescent="0.25">
      <c r="A79" s="18" t="s">
        <v>386</v>
      </c>
      <c r="B79" s="19" t="s">
        <v>436</v>
      </c>
      <c r="C79" s="19" t="s">
        <v>267</v>
      </c>
      <c r="D79" s="19"/>
      <c r="E79" s="20">
        <v>8310</v>
      </c>
      <c r="F79" s="341">
        <v>12426.03</v>
      </c>
      <c r="G79" s="341"/>
      <c r="H79" s="20">
        <v>3211</v>
      </c>
      <c r="I79" s="342" t="s">
        <v>52</v>
      </c>
      <c r="J79" s="342"/>
      <c r="K79" s="21" t="s">
        <v>53</v>
      </c>
      <c r="L79" s="292">
        <v>357434.37999999995</v>
      </c>
      <c r="M79" s="22"/>
      <c r="N79" s="23"/>
      <c r="O79" s="24"/>
    </row>
    <row r="80" spans="1:15" ht="71.099999999999994" customHeight="1" outlineLevel="1" x14ac:dyDescent="0.25">
      <c r="A80" s="18" t="s">
        <v>386</v>
      </c>
      <c r="B80" s="19" t="s">
        <v>436</v>
      </c>
      <c r="C80" s="19" t="s">
        <v>267</v>
      </c>
      <c r="D80" s="19"/>
      <c r="E80" s="20">
        <v>8310</v>
      </c>
      <c r="F80" s="346">
        <v>88.2</v>
      </c>
      <c r="G80" s="346"/>
      <c r="H80" s="20">
        <v>3211</v>
      </c>
      <c r="I80" s="342" t="s">
        <v>52</v>
      </c>
      <c r="J80" s="342"/>
      <c r="K80" s="21" t="s">
        <v>53</v>
      </c>
      <c r="L80" s="292">
        <v>357522.57999999996</v>
      </c>
      <c r="M80" s="22"/>
      <c r="N80" s="23"/>
      <c r="O80" s="24"/>
    </row>
    <row r="81" spans="1:15" ht="71.099999999999994" customHeight="1" outlineLevel="1" x14ac:dyDescent="0.25">
      <c r="A81" s="18" t="s">
        <v>386</v>
      </c>
      <c r="B81" s="19" t="s">
        <v>436</v>
      </c>
      <c r="C81" s="19" t="s">
        <v>267</v>
      </c>
      <c r="D81" s="19"/>
      <c r="E81" s="20">
        <v>8310</v>
      </c>
      <c r="F81" s="341">
        <v>10045.48</v>
      </c>
      <c r="G81" s="341"/>
      <c r="H81" s="20">
        <v>3211</v>
      </c>
      <c r="I81" s="342" t="s">
        <v>52</v>
      </c>
      <c r="J81" s="342"/>
      <c r="K81" s="21" t="s">
        <v>53</v>
      </c>
      <c r="L81" s="292">
        <v>367568.05999999994</v>
      </c>
      <c r="M81" s="22"/>
      <c r="N81" s="23"/>
      <c r="O81" s="24"/>
    </row>
    <row r="82" spans="1:15" ht="71.099999999999994" customHeight="1" outlineLevel="1" x14ac:dyDescent="0.25">
      <c r="A82" s="18" t="s">
        <v>386</v>
      </c>
      <c r="B82" s="19" t="s">
        <v>436</v>
      </c>
      <c r="C82" s="19" t="s">
        <v>267</v>
      </c>
      <c r="D82" s="19"/>
      <c r="E82" s="20">
        <v>8310</v>
      </c>
      <c r="F82" s="346">
        <v>226.81</v>
      </c>
      <c r="G82" s="346"/>
      <c r="H82" s="20">
        <v>3211</v>
      </c>
      <c r="I82" s="342" t="s">
        <v>52</v>
      </c>
      <c r="J82" s="342"/>
      <c r="K82" s="21" t="s">
        <v>53</v>
      </c>
      <c r="L82" s="292">
        <v>367794.86999999994</v>
      </c>
      <c r="M82" s="22"/>
      <c r="N82" s="23"/>
      <c r="O82" s="24"/>
    </row>
    <row r="83" spans="1:15" ht="71.099999999999994" customHeight="1" outlineLevel="1" x14ac:dyDescent="0.25">
      <c r="A83" s="18" t="s">
        <v>386</v>
      </c>
      <c r="B83" s="19" t="s">
        <v>436</v>
      </c>
      <c r="C83" s="19" t="s">
        <v>267</v>
      </c>
      <c r="D83" s="19"/>
      <c r="E83" s="20">
        <v>8310</v>
      </c>
      <c r="F83" s="341">
        <v>13654.31</v>
      </c>
      <c r="G83" s="341"/>
      <c r="H83" s="20">
        <v>3211</v>
      </c>
      <c r="I83" s="342" t="s">
        <v>52</v>
      </c>
      <c r="J83" s="342"/>
      <c r="K83" s="21" t="s">
        <v>53</v>
      </c>
      <c r="L83" s="292">
        <v>381449.17999999993</v>
      </c>
      <c r="M83" s="22"/>
      <c r="N83" s="23"/>
      <c r="O83" s="24"/>
    </row>
    <row r="84" spans="1:15" ht="71.099999999999994" customHeight="1" outlineLevel="1" x14ac:dyDescent="0.25">
      <c r="A84" s="18" t="s">
        <v>386</v>
      </c>
      <c r="B84" s="19" t="s">
        <v>436</v>
      </c>
      <c r="C84" s="19" t="s">
        <v>267</v>
      </c>
      <c r="D84" s="19"/>
      <c r="E84" s="20">
        <v>8310</v>
      </c>
      <c r="F84" s="346">
        <v>264.61</v>
      </c>
      <c r="G84" s="346"/>
      <c r="H84" s="20">
        <v>3211</v>
      </c>
      <c r="I84" s="342" t="s">
        <v>52</v>
      </c>
      <c r="J84" s="342"/>
      <c r="K84" s="21" t="s">
        <v>53</v>
      </c>
      <c r="L84" s="292">
        <v>381713.78999999992</v>
      </c>
      <c r="M84" s="22"/>
      <c r="N84" s="23"/>
      <c r="O84" s="24"/>
    </row>
    <row r="85" spans="1:15" ht="71.099999999999994" customHeight="1" outlineLevel="1" x14ac:dyDescent="0.25">
      <c r="A85" s="18" t="s">
        <v>386</v>
      </c>
      <c r="B85" s="19" t="s">
        <v>436</v>
      </c>
      <c r="C85" s="19" t="s">
        <v>267</v>
      </c>
      <c r="D85" s="19"/>
      <c r="E85" s="20">
        <v>8310</v>
      </c>
      <c r="F85" s="341">
        <v>1628.26</v>
      </c>
      <c r="G85" s="341"/>
      <c r="H85" s="20">
        <v>3430</v>
      </c>
      <c r="I85" s="342" t="s">
        <v>52</v>
      </c>
      <c r="J85" s="342"/>
      <c r="K85" s="21" t="s">
        <v>53</v>
      </c>
      <c r="L85" s="292">
        <v>383342.04999999993</v>
      </c>
      <c r="M85" s="22"/>
      <c r="N85" s="23"/>
      <c r="O85" s="24"/>
    </row>
    <row r="86" spans="1:15" ht="71.099999999999994" customHeight="1" outlineLevel="1" x14ac:dyDescent="0.25">
      <c r="A86" s="18" t="s">
        <v>386</v>
      </c>
      <c r="B86" s="19" t="s">
        <v>436</v>
      </c>
      <c r="C86" s="19" t="s">
        <v>267</v>
      </c>
      <c r="D86" s="19"/>
      <c r="E86" s="20">
        <v>8310</v>
      </c>
      <c r="F86" s="341">
        <v>1277.93</v>
      </c>
      <c r="G86" s="341"/>
      <c r="H86" s="20">
        <v>3430</v>
      </c>
      <c r="I86" s="342" t="s">
        <v>52</v>
      </c>
      <c r="J86" s="342"/>
      <c r="K86" s="21" t="s">
        <v>53</v>
      </c>
      <c r="L86" s="292">
        <v>384619.97999999992</v>
      </c>
      <c r="M86" s="22"/>
      <c r="N86" s="23"/>
      <c r="O86" s="24"/>
    </row>
    <row r="87" spans="1:15" ht="71.099999999999994" customHeight="1" outlineLevel="1" x14ac:dyDescent="0.25">
      <c r="A87" s="18" t="s">
        <v>386</v>
      </c>
      <c r="B87" s="19" t="s">
        <v>436</v>
      </c>
      <c r="C87" s="19" t="s">
        <v>267</v>
      </c>
      <c r="D87" s="19"/>
      <c r="E87" s="20">
        <v>8310</v>
      </c>
      <c r="F87" s="346">
        <v>448.94</v>
      </c>
      <c r="G87" s="346"/>
      <c r="H87" s="20">
        <v>3430</v>
      </c>
      <c r="I87" s="342" t="s">
        <v>52</v>
      </c>
      <c r="J87" s="342"/>
      <c r="K87" s="21" t="s">
        <v>53</v>
      </c>
      <c r="L87" s="292">
        <v>385068.91999999993</v>
      </c>
      <c r="M87" s="22"/>
      <c r="N87" s="23"/>
      <c r="O87" s="24"/>
    </row>
    <row r="88" spans="1:15" ht="71.099999999999994" customHeight="1" outlineLevel="1" x14ac:dyDescent="0.25">
      <c r="A88" s="18" t="s">
        <v>388</v>
      </c>
      <c r="B88" s="19" t="s">
        <v>437</v>
      </c>
      <c r="C88" s="19" t="s">
        <v>267</v>
      </c>
      <c r="D88" s="19"/>
      <c r="E88" s="20">
        <v>8310</v>
      </c>
      <c r="F88" s="341">
        <v>15590.58</v>
      </c>
      <c r="G88" s="341"/>
      <c r="H88" s="20">
        <v>3211</v>
      </c>
      <c r="I88" s="342" t="s">
        <v>52</v>
      </c>
      <c r="J88" s="342"/>
      <c r="K88" s="21" t="s">
        <v>53</v>
      </c>
      <c r="L88" s="292">
        <v>400659.49999999994</v>
      </c>
      <c r="M88" s="22"/>
      <c r="N88" s="23"/>
      <c r="O88" s="24"/>
    </row>
    <row r="89" spans="1:15" ht="71.099999999999994" customHeight="1" outlineLevel="1" x14ac:dyDescent="0.25">
      <c r="A89" s="18" t="s">
        <v>388</v>
      </c>
      <c r="B89" s="19" t="s">
        <v>437</v>
      </c>
      <c r="C89" s="19" t="s">
        <v>267</v>
      </c>
      <c r="D89" s="19"/>
      <c r="E89" s="20">
        <v>8310</v>
      </c>
      <c r="F89" s="346">
        <v>302.41000000000003</v>
      </c>
      <c r="G89" s="346"/>
      <c r="H89" s="20">
        <v>3211</v>
      </c>
      <c r="I89" s="342" t="s">
        <v>52</v>
      </c>
      <c r="J89" s="342"/>
      <c r="K89" s="21" t="s">
        <v>53</v>
      </c>
      <c r="L89" s="292">
        <v>400961.90999999992</v>
      </c>
      <c r="M89" s="22"/>
      <c r="N89" s="23"/>
      <c r="O89" s="24"/>
    </row>
    <row r="90" spans="1:15" ht="71.099999999999994" customHeight="1" outlineLevel="1" x14ac:dyDescent="0.25">
      <c r="A90" s="18" t="s">
        <v>388</v>
      </c>
      <c r="B90" s="19" t="s">
        <v>437</v>
      </c>
      <c r="C90" s="19" t="s">
        <v>267</v>
      </c>
      <c r="D90" s="19"/>
      <c r="E90" s="20">
        <v>8310</v>
      </c>
      <c r="F90" s="341">
        <v>5679.16</v>
      </c>
      <c r="G90" s="341"/>
      <c r="H90" s="20">
        <v>3211</v>
      </c>
      <c r="I90" s="342" t="s">
        <v>52</v>
      </c>
      <c r="J90" s="342"/>
      <c r="K90" s="21" t="s">
        <v>53</v>
      </c>
      <c r="L90" s="292">
        <v>406641.06999999989</v>
      </c>
      <c r="M90" s="22"/>
      <c r="N90" s="23"/>
      <c r="O90" s="24"/>
    </row>
    <row r="91" spans="1:15" ht="71.099999999999994" customHeight="1" outlineLevel="1" x14ac:dyDescent="0.25">
      <c r="A91" s="18" t="s">
        <v>388</v>
      </c>
      <c r="B91" s="19" t="s">
        <v>437</v>
      </c>
      <c r="C91" s="19" t="s">
        <v>267</v>
      </c>
      <c r="D91" s="19"/>
      <c r="E91" s="20">
        <v>8310</v>
      </c>
      <c r="F91" s="346">
        <v>88.2</v>
      </c>
      <c r="G91" s="346"/>
      <c r="H91" s="20">
        <v>3211</v>
      </c>
      <c r="I91" s="342" t="s">
        <v>52</v>
      </c>
      <c r="J91" s="342"/>
      <c r="K91" s="21" t="s">
        <v>53</v>
      </c>
      <c r="L91" s="292">
        <v>406729.2699999999</v>
      </c>
      <c r="M91" s="22"/>
      <c r="N91" s="23"/>
      <c r="O91" s="24"/>
    </row>
    <row r="92" spans="1:15" ht="71.099999999999994" customHeight="1" outlineLevel="1" x14ac:dyDescent="0.25">
      <c r="A92" s="18" t="s">
        <v>388</v>
      </c>
      <c r="B92" s="19" t="s">
        <v>437</v>
      </c>
      <c r="C92" s="19" t="s">
        <v>267</v>
      </c>
      <c r="D92" s="19"/>
      <c r="E92" s="20">
        <v>8310</v>
      </c>
      <c r="F92" s="341">
        <v>2053.6799999999998</v>
      </c>
      <c r="G92" s="341"/>
      <c r="H92" s="20">
        <v>3430</v>
      </c>
      <c r="I92" s="342" t="s">
        <v>52</v>
      </c>
      <c r="J92" s="342"/>
      <c r="K92" s="21" t="s">
        <v>53</v>
      </c>
      <c r="L92" s="292">
        <v>408782.9499999999</v>
      </c>
      <c r="M92" s="22"/>
      <c r="N92" s="23"/>
      <c r="O92" s="24"/>
    </row>
    <row r="93" spans="1:15" ht="71.099999999999994" customHeight="1" outlineLevel="1" x14ac:dyDescent="0.25">
      <c r="A93" s="18" t="s">
        <v>388</v>
      </c>
      <c r="B93" s="19" t="s">
        <v>437</v>
      </c>
      <c r="C93" s="19" t="s">
        <v>267</v>
      </c>
      <c r="D93" s="19"/>
      <c r="E93" s="20">
        <v>8310</v>
      </c>
      <c r="F93" s="346">
        <v>431.69</v>
      </c>
      <c r="G93" s="346"/>
      <c r="H93" s="20">
        <v>3430</v>
      </c>
      <c r="I93" s="342" t="s">
        <v>52</v>
      </c>
      <c r="J93" s="342"/>
      <c r="K93" s="21" t="s">
        <v>53</v>
      </c>
      <c r="L93" s="292">
        <v>409214.6399999999</v>
      </c>
      <c r="M93" s="22"/>
      <c r="N93" s="23"/>
      <c r="O93" s="24"/>
    </row>
    <row r="94" spans="1:15" ht="71.099999999999994" customHeight="1" outlineLevel="1" x14ac:dyDescent="0.25">
      <c r="A94" s="18" t="s">
        <v>388</v>
      </c>
      <c r="B94" s="19" t="s">
        <v>438</v>
      </c>
      <c r="C94" s="19" t="s">
        <v>267</v>
      </c>
      <c r="D94" s="19"/>
      <c r="E94" s="20">
        <v>8310</v>
      </c>
      <c r="F94" s="341">
        <v>14739.33</v>
      </c>
      <c r="G94" s="341"/>
      <c r="H94" s="20">
        <v>3211</v>
      </c>
      <c r="I94" s="342" t="s">
        <v>52</v>
      </c>
      <c r="J94" s="342"/>
      <c r="K94" s="21" t="s">
        <v>53</v>
      </c>
      <c r="L94" s="292">
        <v>423953.96999999991</v>
      </c>
      <c r="M94" s="22"/>
      <c r="N94" s="23"/>
      <c r="O94" s="24"/>
    </row>
    <row r="95" spans="1:15" ht="71.099999999999994" customHeight="1" outlineLevel="1" x14ac:dyDescent="0.25">
      <c r="A95" s="18" t="s">
        <v>388</v>
      </c>
      <c r="B95" s="19" t="s">
        <v>438</v>
      </c>
      <c r="C95" s="19" t="s">
        <v>267</v>
      </c>
      <c r="D95" s="19"/>
      <c r="E95" s="20">
        <v>8310</v>
      </c>
      <c r="F95" s="346">
        <v>264.61</v>
      </c>
      <c r="G95" s="346"/>
      <c r="H95" s="20">
        <v>3211</v>
      </c>
      <c r="I95" s="342" t="s">
        <v>52</v>
      </c>
      <c r="J95" s="342"/>
      <c r="K95" s="21" t="s">
        <v>53</v>
      </c>
      <c r="L95" s="292">
        <v>424218.5799999999</v>
      </c>
      <c r="M95" s="22"/>
      <c r="N95" s="23"/>
      <c r="O95" s="24"/>
    </row>
    <row r="96" spans="1:15" ht="71.099999999999994" customHeight="1" outlineLevel="1" x14ac:dyDescent="0.25">
      <c r="A96" s="18" t="s">
        <v>388</v>
      </c>
      <c r="B96" s="19" t="s">
        <v>438</v>
      </c>
      <c r="C96" s="19" t="s">
        <v>267</v>
      </c>
      <c r="D96" s="19"/>
      <c r="E96" s="20">
        <v>8310</v>
      </c>
      <c r="F96" s="341">
        <v>9939.2000000000007</v>
      </c>
      <c r="G96" s="341"/>
      <c r="H96" s="20">
        <v>3430</v>
      </c>
      <c r="I96" s="342" t="s">
        <v>52</v>
      </c>
      <c r="J96" s="342"/>
      <c r="K96" s="21" t="s">
        <v>53</v>
      </c>
      <c r="L96" s="292">
        <v>434157.77999999991</v>
      </c>
      <c r="M96" s="22"/>
      <c r="N96" s="23"/>
      <c r="O96" s="24"/>
    </row>
    <row r="97" spans="1:15" ht="71.099999999999994" customHeight="1" outlineLevel="1" x14ac:dyDescent="0.25">
      <c r="A97" s="18" t="s">
        <v>416</v>
      </c>
      <c r="B97" s="19" t="s">
        <v>439</v>
      </c>
      <c r="C97" s="19" t="s">
        <v>267</v>
      </c>
      <c r="D97" s="19"/>
      <c r="E97" s="20">
        <v>8310</v>
      </c>
      <c r="F97" s="341">
        <v>8423.73</v>
      </c>
      <c r="G97" s="341"/>
      <c r="H97" s="20">
        <v>3211</v>
      </c>
      <c r="I97" s="342" t="s">
        <v>52</v>
      </c>
      <c r="J97" s="342"/>
      <c r="K97" s="21" t="s">
        <v>53</v>
      </c>
      <c r="L97" s="292">
        <v>442581.50999999989</v>
      </c>
      <c r="M97" s="22"/>
      <c r="N97" s="23"/>
      <c r="O97" s="24"/>
    </row>
    <row r="98" spans="1:15" ht="71.099999999999994" customHeight="1" outlineLevel="1" x14ac:dyDescent="0.25">
      <c r="A98" s="18" t="s">
        <v>416</v>
      </c>
      <c r="B98" s="19" t="s">
        <v>439</v>
      </c>
      <c r="C98" s="19" t="s">
        <v>267</v>
      </c>
      <c r="D98" s="19"/>
      <c r="E98" s="20">
        <v>8310</v>
      </c>
      <c r="F98" s="346">
        <v>189</v>
      </c>
      <c r="G98" s="346"/>
      <c r="H98" s="20">
        <v>3211</v>
      </c>
      <c r="I98" s="342" t="s">
        <v>52</v>
      </c>
      <c r="J98" s="342"/>
      <c r="K98" s="21" t="s">
        <v>53</v>
      </c>
      <c r="L98" s="292">
        <v>442770.50999999989</v>
      </c>
      <c r="M98" s="22"/>
      <c r="N98" s="23"/>
      <c r="O98" s="24"/>
    </row>
    <row r="99" spans="1:15" ht="71.099999999999994" customHeight="1" outlineLevel="1" x14ac:dyDescent="0.25">
      <c r="A99" s="18" t="s">
        <v>416</v>
      </c>
      <c r="B99" s="19" t="s">
        <v>439</v>
      </c>
      <c r="C99" s="19" t="s">
        <v>267</v>
      </c>
      <c r="D99" s="19"/>
      <c r="E99" s="20">
        <v>8310</v>
      </c>
      <c r="F99" s="341">
        <v>2907.52</v>
      </c>
      <c r="G99" s="341"/>
      <c r="H99" s="20">
        <v>3211</v>
      </c>
      <c r="I99" s="342" t="s">
        <v>52</v>
      </c>
      <c r="J99" s="342"/>
      <c r="K99" s="21" t="s">
        <v>53</v>
      </c>
      <c r="L99" s="292">
        <v>445678.02999999991</v>
      </c>
      <c r="M99" s="22"/>
      <c r="N99" s="23"/>
      <c r="O99" s="24"/>
    </row>
    <row r="100" spans="1:15" ht="71.099999999999994" customHeight="1" outlineLevel="1" x14ac:dyDescent="0.25">
      <c r="A100" s="18" t="s">
        <v>416</v>
      </c>
      <c r="B100" s="19" t="s">
        <v>439</v>
      </c>
      <c r="C100" s="19" t="s">
        <v>267</v>
      </c>
      <c r="D100" s="19"/>
      <c r="E100" s="20">
        <v>8310</v>
      </c>
      <c r="F100" s="341">
        <v>4653.18</v>
      </c>
      <c r="G100" s="341"/>
      <c r="H100" s="20">
        <v>3211</v>
      </c>
      <c r="I100" s="342" t="s">
        <v>52</v>
      </c>
      <c r="J100" s="342"/>
      <c r="K100" s="21" t="s">
        <v>53</v>
      </c>
      <c r="L100" s="292">
        <v>450331.2099999999</v>
      </c>
      <c r="M100" s="22"/>
      <c r="N100" s="23"/>
      <c r="O100" s="24"/>
    </row>
    <row r="101" spans="1:15" ht="71.099999999999994" customHeight="1" outlineLevel="1" x14ac:dyDescent="0.25">
      <c r="A101" s="18" t="s">
        <v>416</v>
      </c>
      <c r="B101" s="19" t="s">
        <v>439</v>
      </c>
      <c r="C101" s="19" t="s">
        <v>267</v>
      </c>
      <c r="D101" s="19"/>
      <c r="E101" s="20">
        <v>8310</v>
      </c>
      <c r="F101" s="346">
        <v>289.81</v>
      </c>
      <c r="G101" s="346"/>
      <c r="H101" s="20">
        <v>3211</v>
      </c>
      <c r="I101" s="342" t="s">
        <v>52</v>
      </c>
      <c r="J101" s="342"/>
      <c r="K101" s="21" t="s">
        <v>53</v>
      </c>
      <c r="L101" s="292">
        <v>450621.0199999999</v>
      </c>
      <c r="M101" s="22"/>
      <c r="N101" s="23"/>
      <c r="O101" s="24"/>
    </row>
    <row r="102" spans="1:15" ht="71.099999999999994" customHeight="1" outlineLevel="1" x14ac:dyDescent="0.25">
      <c r="A102" s="18" t="s">
        <v>416</v>
      </c>
      <c r="B102" s="19" t="s">
        <v>439</v>
      </c>
      <c r="C102" s="19" t="s">
        <v>267</v>
      </c>
      <c r="D102" s="19"/>
      <c r="E102" s="20">
        <v>8310</v>
      </c>
      <c r="F102" s="341">
        <v>1132.49</v>
      </c>
      <c r="G102" s="341"/>
      <c r="H102" s="20">
        <v>3430</v>
      </c>
      <c r="I102" s="342" t="s">
        <v>52</v>
      </c>
      <c r="J102" s="342"/>
      <c r="K102" s="21" t="s">
        <v>53</v>
      </c>
      <c r="L102" s="292">
        <v>451753.50999999989</v>
      </c>
      <c r="M102" s="22"/>
      <c r="N102" s="23"/>
      <c r="O102" s="24"/>
    </row>
    <row r="103" spans="1:15" ht="71.099999999999994" customHeight="1" outlineLevel="1" x14ac:dyDescent="0.25">
      <c r="A103" s="18" t="s">
        <v>416</v>
      </c>
      <c r="B103" s="19" t="s">
        <v>439</v>
      </c>
      <c r="C103" s="19" t="s">
        <v>267</v>
      </c>
      <c r="D103" s="19"/>
      <c r="E103" s="20">
        <v>8310</v>
      </c>
      <c r="F103" s="346">
        <v>583.23</v>
      </c>
      <c r="G103" s="346"/>
      <c r="H103" s="20">
        <v>3430</v>
      </c>
      <c r="I103" s="342" t="s">
        <v>52</v>
      </c>
      <c r="J103" s="342"/>
      <c r="K103" s="21" t="s">
        <v>53</v>
      </c>
      <c r="L103" s="292">
        <v>452336.73999999987</v>
      </c>
      <c r="M103" s="22"/>
      <c r="N103" s="23"/>
      <c r="O103" s="24"/>
    </row>
    <row r="104" spans="1:15" ht="71.099999999999994" customHeight="1" outlineLevel="1" x14ac:dyDescent="0.25">
      <c r="A104" s="18" t="s">
        <v>416</v>
      </c>
      <c r="B104" s="19" t="s">
        <v>440</v>
      </c>
      <c r="C104" s="19" t="s">
        <v>267</v>
      </c>
      <c r="D104" s="19"/>
      <c r="E104" s="20">
        <v>8310</v>
      </c>
      <c r="F104" s="341">
        <v>14314.98</v>
      </c>
      <c r="G104" s="341"/>
      <c r="H104" s="20">
        <v>3211</v>
      </c>
      <c r="I104" s="342" t="s">
        <v>52</v>
      </c>
      <c r="J104" s="342"/>
      <c r="K104" s="21" t="s">
        <v>53</v>
      </c>
      <c r="L104" s="292">
        <v>466651.71999999986</v>
      </c>
      <c r="M104" s="22"/>
      <c r="N104" s="23"/>
      <c r="O104" s="24"/>
    </row>
    <row r="105" spans="1:15" ht="71.099999999999994" customHeight="1" outlineLevel="1" x14ac:dyDescent="0.25">
      <c r="A105" s="18" t="s">
        <v>416</v>
      </c>
      <c r="B105" s="19" t="s">
        <v>440</v>
      </c>
      <c r="C105" s="19" t="s">
        <v>267</v>
      </c>
      <c r="D105" s="19"/>
      <c r="E105" s="20">
        <v>8310</v>
      </c>
      <c r="F105" s="346">
        <v>252.02</v>
      </c>
      <c r="G105" s="346"/>
      <c r="H105" s="20">
        <v>3211</v>
      </c>
      <c r="I105" s="342" t="s">
        <v>52</v>
      </c>
      <c r="J105" s="342"/>
      <c r="K105" s="21" t="s">
        <v>53</v>
      </c>
      <c r="L105" s="292">
        <v>466903.73999999987</v>
      </c>
      <c r="M105" s="22"/>
      <c r="N105" s="23"/>
      <c r="O105" s="24"/>
    </row>
    <row r="106" spans="1:15" ht="71.099999999999994" customHeight="1" outlineLevel="1" x14ac:dyDescent="0.25">
      <c r="A106" s="18" t="s">
        <v>416</v>
      </c>
      <c r="B106" s="19" t="s">
        <v>440</v>
      </c>
      <c r="C106" s="19" t="s">
        <v>267</v>
      </c>
      <c r="D106" s="19"/>
      <c r="E106" s="20">
        <v>8310</v>
      </c>
      <c r="F106" s="341">
        <v>1882.1</v>
      </c>
      <c r="G106" s="341"/>
      <c r="H106" s="20">
        <v>3430</v>
      </c>
      <c r="I106" s="342" t="s">
        <v>52</v>
      </c>
      <c r="J106" s="342"/>
      <c r="K106" s="21" t="s">
        <v>53</v>
      </c>
      <c r="L106" s="292">
        <v>468785.83999999985</v>
      </c>
      <c r="M106" s="22"/>
      <c r="N106" s="23"/>
      <c r="O106" s="24"/>
    </row>
    <row r="107" spans="1:15" ht="71.099999999999994" customHeight="1" outlineLevel="1" x14ac:dyDescent="0.25">
      <c r="A107" s="18" t="s">
        <v>418</v>
      </c>
      <c r="B107" s="19" t="s">
        <v>441</v>
      </c>
      <c r="C107" s="19" t="s">
        <v>267</v>
      </c>
      <c r="D107" s="19"/>
      <c r="E107" s="20">
        <v>8310</v>
      </c>
      <c r="F107" s="341">
        <v>19759.77</v>
      </c>
      <c r="G107" s="341"/>
      <c r="H107" s="20">
        <v>3211</v>
      </c>
      <c r="I107" s="342" t="s">
        <v>52</v>
      </c>
      <c r="J107" s="342"/>
      <c r="K107" s="21" t="s">
        <v>53</v>
      </c>
      <c r="L107" s="292">
        <v>488545.60999999987</v>
      </c>
      <c r="M107" s="22"/>
      <c r="N107" s="23"/>
      <c r="O107" s="24"/>
    </row>
    <row r="108" spans="1:15" ht="71.099999999999994" customHeight="1" outlineLevel="1" x14ac:dyDescent="0.25">
      <c r="A108" s="18" t="s">
        <v>418</v>
      </c>
      <c r="B108" s="19" t="s">
        <v>441</v>
      </c>
      <c r="C108" s="19" t="s">
        <v>267</v>
      </c>
      <c r="D108" s="19"/>
      <c r="E108" s="20">
        <v>8310</v>
      </c>
      <c r="F108" s="346">
        <v>173.67</v>
      </c>
      <c r="G108" s="346"/>
      <c r="H108" s="20">
        <v>3211</v>
      </c>
      <c r="I108" s="342" t="s">
        <v>52</v>
      </c>
      <c r="J108" s="342"/>
      <c r="K108" s="21" t="s">
        <v>53</v>
      </c>
      <c r="L108" s="292">
        <v>488719.27999999985</v>
      </c>
      <c r="M108" s="22"/>
      <c r="N108" s="23"/>
      <c r="O108" s="24"/>
    </row>
    <row r="109" spans="1:15" ht="71.099999999999994" customHeight="1" outlineLevel="1" x14ac:dyDescent="0.25">
      <c r="A109" s="18" t="s">
        <v>418</v>
      </c>
      <c r="B109" s="19" t="s">
        <v>441</v>
      </c>
      <c r="C109" s="19" t="s">
        <v>267</v>
      </c>
      <c r="D109" s="19"/>
      <c r="E109" s="20">
        <v>8310</v>
      </c>
      <c r="F109" s="341">
        <v>15198.03</v>
      </c>
      <c r="G109" s="341"/>
      <c r="H109" s="20">
        <v>3211</v>
      </c>
      <c r="I109" s="342" t="s">
        <v>52</v>
      </c>
      <c r="J109" s="342"/>
      <c r="K109" s="21" t="s">
        <v>53</v>
      </c>
      <c r="L109" s="292">
        <v>503917.30999999988</v>
      </c>
      <c r="M109" s="22"/>
      <c r="N109" s="23"/>
      <c r="O109" s="24"/>
    </row>
    <row r="110" spans="1:15" ht="71.099999999999994" customHeight="1" outlineLevel="1" x14ac:dyDescent="0.25">
      <c r="A110" s="18" t="s">
        <v>418</v>
      </c>
      <c r="B110" s="19" t="s">
        <v>441</v>
      </c>
      <c r="C110" s="19" t="s">
        <v>267</v>
      </c>
      <c r="D110" s="19"/>
      <c r="E110" s="20">
        <v>8310</v>
      </c>
      <c r="F110" s="346">
        <v>128.30000000000001</v>
      </c>
      <c r="G110" s="346"/>
      <c r="H110" s="20">
        <v>3211</v>
      </c>
      <c r="I110" s="342" t="s">
        <v>52</v>
      </c>
      <c r="J110" s="342"/>
      <c r="K110" s="21" t="s">
        <v>53</v>
      </c>
      <c r="L110" s="292">
        <v>504045.60999999987</v>
      </c>
      <c r="M110" s="22"/>
      <c r="N110" s="23"/>
      <c r="O110" s="24"/>
    </row>
    <row r="111" spans="1:15" ht="71.099999999999994" customHeight="1" outlineLevel="1" x14ac:dyDescent="0.25">
      <c r="A111" s="18" t="s">
        <v>418</v>
      </c>
      <c r="B111" s="19" t="s">
        <v>441</v>
      </c>
      <c r="C111" s="19" t="s">
        <v>267</v>
      </c>
      <c r="D111" s="19"/>
      <c r="E111" s="20">
        <v>8310</v>
      </c>
      <c r="F111" s="341">
        <v>6021.13</v>
      </c>
      <c r="G111" s="341"/>
      <c r="H111" s="20">
        <v>3211</v>
      </c>
      <c r="I111" s="342" t="s">
        <v>52</v>
      </c>
      <c r="J111" s="342"/>
      <c r="K111" s="21" t="s">
        <v>53</v>
      </c>
      <c r="L111" s="292">
        <v>510066.73999999987</v>
      </c>
      <c r="M111" s="22"/>
      <c r="N111" s="23"/>
      <c r="O111" s="24"/>
    </row>
    <row r="112" spans="1:15" ht="12" customHeight="1" x14ac:dyDescent="0.25">
      <c r="A112" s="332" t="s">
        <v>54</v>
      </c>
      <c r="B112" s="332"/>
      <c r="C112" s="332"/>
      <c r="D112" s="332"/>
      <c r="E112" s="347">
        <v>510066.74</v>
      </c>
      <c r="F112" s="347"/>
      <c r="G112" s="347"/>
      <c r="H112" s="348">
        <v>0</v>
      </c>
      <c r="I112" s="348"/>
      <c r="J112" s="348"/>
      <c r="K112" s="14" t="s">
        <v>53</v>
      </c>
      <c r="L112" s="256">
        <v>510066.73999999987</v>
      </c>
      <c r="M112" s="16"/>
      <c r="N112" s="17">
        <v>0</v>
      </c>
    </row>
    <row r="115" spans="12:12" ht="11.45" customHeight="1" x14ac:dyDescent="0.25">
      <c r="L115" s="295"/>
    </row>
  </sheetData>
  <mergeCells count="223">
    <mergeCell ref="A112:D112"/>
    <mergeCell ref="E112:G112"/>
    <mergeCell ref="H112:J112"/>
    <mergeCell ref="F79:G79"/>
    <mergeCell ref="I79:J79"/>
    <mergeCell ref="F77:G77"/>
    <mergeCell ref="I77:J77"/>
    <mergeCell ref="F78:G78"/>
    <mergeCell ref="I78:J78"/>
    <mergeCell ref="F81:G81"/>
    <mergeCell ref="I81:J81"/>
    <mergeCell ref="F82:G82"/>
    <mergeCell ref="I82:J82"/>
    <mergeCell ref="F83:G83"/>
    <mergeCell ref="I83:J83"/>
    <mergeCell ref="F84:G84"/>
    <mergeCell ref="I84:J84"/>
    <mergeCell ref="F85:G85"/>
    <mergeCell ref="I85:J85"/>
    <mergeCell ref="F86:G86"/>
    <mergeCell ref="I86:J86"/>
    <mergeCell ref="F87:G87"/>
    <mergeCell ref="I87:J87"/>
    <mergeCell ref="F88:G88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18:G18"/>
    <mergeCell ref="I18:J18"/>
    <mergeCell ref="F19:G19"/>
    <mergeCell ref="I19:J19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A7:D7"/>
    <mergeCell ref="E7:J7"/>
    <mergeCell ref="A5:A6"/>
    <mergeCell ref="B5:B6"/>
    <mergeCell ref="C5:C6"/>
    <mergeCell ref="D5:D6"/>
    <mergeCell ref="E5:G5"/>
    <mergeCell ref="H5:J5"/>
    <mergeCell ref="F80:G80"/>
    <mergeCell ref="I80:J80"/>
    <mergeCell ref="F8:G8"/>
    <mergeCell ref="I8:J8"/>
    <mergeCell ref="F9:G9"/>
    <mergeCell ref="I9:J9"/>
    <mergeCell ref="F10:G10"/>
    <mergeCell ref="I10:J10"/>
    <mergeCell ref="F20:G20"/>
    <mergeCell ref="I20:J20"/>
    <mergeCell ref="F21:G21"/>
    <mergeCell ref="I21:J21"/>
    <mergeCell ref="F22:G22"/>
    <mergeCell ref="I22:J22"/>
    <mergeCell ref="F17:G17"/>
    <mergeCell ref="I17:J17"/>
    <mergeCell ref="I88:J88"/>
    <mergeCell ref="F89:G89"/>
    <mergeCell ref="I89:J89"/>
    <mergeCell ref="F90:G90"/>
    <mergeCell ref="I90:J90"/>
    <mergeCell ref="F91:G91"/>
    <mergeCell ref="I91:J91"/>
    <mergeCell ref="F92:G92"/>
    <mergeCell ref="I92:J92"/>
    <mergeCell ref="F93:G93"/>
    <mergeCell ref="I93:J93"/>
    <mergeCell ref="F94:G94"/>
    <mergeCell ref="I94:J94"/>
    <mergeCell ref="F95:G95"/>
    <mergeCell ref="I95:J95"/>
    <mergeCell ref="F96:G96"/>
    <mergeCell ref="I96:J96"/>
    <mergeCell ref="F97:G97"/>
    <mergeCell ref="I97:J97"/>
    <mergeCell ref="F98:G98"/>
    <mergeCell ref="I98:J98"/>
    <mergeCell ref="F99:G99"/>
    <mergeCell ref="I99:J99"/>
    <mergeCell ref="F100:G100"/>
    <mergeCell ref="I100:J100"/>
    <mergeCell ref="F101:G101"/>
    <mergeCell ref="I101:J101"/>
    <mergeCell ref="F102:G102"/>
    <mergeCell ref="I102:J102"/>
    <mergeCell ref="F108:G108"/>
    <mergeCell ref="I108:J108"/>
    <mergeCell ref="F109:G109"/>
    <mergeCell ref="I109:J109"/>
    <mergeCell ref="F110:G110"/>
    <mergeCell ref="I110:J110"/>
    <mergeCell ref="F111:G111"/>
    <mergeCell ref="I111:J111"/>
    <mergeCell ref="F103:G103"/>
    <mergeCell ref="I103:J103"/>
    <mergeCell ref="F104:G104"/>
    <mergeCell ref="I104:J104"/>
    <mergeCell ref="F105:G105"/>
    <mergeCell ref="I105:J105"/>
    <mergeCell ref="F106:G106"/>
    <mergeCell ref="I106:J106"/>
    <mergeCell ref="F107:G107"/>
    <mergeCell ref="I107:J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0"/>
  <sheetViews>
    <sheetView workbookViewId="0">
      <selection activeCell="F12" sqref="F12:G12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ht="12.95" customHeight="1" x14ac:dyDescent="0.25">
      <c r="A1" s="11" t="s">
        <v>38</v>
      </c>
    </row>
    <row r="2" spans="1:14" ht="15.95" customHeight="1" x14ac:dyDescent="0.25">
      <c r="A2" s="13" t="s">
        <v>362</v>
      </c>
    </row>
    <row r="3" spans="1:14" ht="11.1" customHeight="1" x14ac:dyDescent="0.25">
      <c r="A3" s="12" t="s">
        <v>39</v>
      </c>
      <c r="B3" s="12" t="s">
        <v>40</v>
      </c>
    </row>
    <row r="4" spans="1:14" ht="11.1" customHeight="1" x14ac:dyDescent="0.25">
      <c r="A4" s="12" t="s">
        <v>41</v>
      </c>
      <c r="B4" s="12" t="s">
        <v>459</v>
      </c>
    </row>
    <row r="5" spans="1:14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ht="12.95" customHeight="1" x14ac:dyDescent="0.25">
      <c r="A6" s="335"/>
      <c r="B6" s="337"/>
      <c r="C6" s="337"/>
      <c r="D6" s="339"/>
      <c r="E6" s="296" t="s">
        <v>50</v>
      </c>
      <c r="F6" s="344"/>
      <c r="G6" s="344"/>
      <c r="H6" s="297" t="s">
        <v>50</v>
      </c>
      <c r="I6" s="345"/>
      <c r="J6" s="345"/>
      <c r="K6" s="335"/>
      <c r="L6" s="343"/>
      <c r="M6" s="335"/>
      <c r="N6" s="343"/>
    </row>
    <row r="7" spans="1:14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95.1" customHeight="1" outlineLevel="1" x14ac:dyDescent="0.25">
      <c r="A8" s="18" t="s">
        <v>399</v>
      </c>
      <c r="B8" s="19" t="s">
        <v>422</v>
      </c>
      <c r="C8" s="19" t="s">
        <v>460</v>
      </c>
      <c r="D8" s="19"/>
      <c r="E8" s="20">
        <v>8310</v>
      </c>
      <c r="F8" s="341">
        <v>7932.28</v>
      </c>
      <c r="G8" s="341"/>
      <c r="H8" s="20">
        <v>3220</v>
      </c>
      <c r="I8" s="342" t="s">
        <v>52</v>
      </c>
      <c r="J8" s="342"/>
      <c r="K8" s="21" t="s">
        <v>53</v>
      </c>
      <c r="L8" s="292">
        <v>7932.28</v>
      </c>
      <c r="M8" s="22"/>
      <c r="N8" s="23"/>
    </row>
    <row r="9" spans="1:14" ht="95.1" customHeight="1" outlineLevel="1" x14ac:dyDescent="0.25">
      <c r="A9" s="18" t="s">
        <v>399</v>
      </c>
      <c r="B9" s="19" t="s">
        <v>422</v>
      </c>
      <c r="C9" s="19" t="s">
        <v>460</v>
      </c>
      <c r="D9" s="19"/>
      <c r="E9" s="20">
        <v>8310</v>
      </c>
      <c r="F9" s="346">
        <v>138</v>
      </c>
      <c r="G9" s="346"/>
      <c r="H9" s="20">
        <v>3220</v>
      </c>
      <c r="I9" s="342" t="s">
        <v>52</v>
      </c>
      <c r="J9" s="342"/>
      <c r="K9" s="21" t="s">
        <v>53</v>
      </c>
      <c r="L9" s="292">
        <v>8070.28</v>
      </c>
      <c r="M9" s="22"/>
      <c r="N9" s="23"/>
    </row>
    <row r="10" spans="1:14" ht="95.1" customHeight="1" outlineLevel="1" x14ac:dyDescent="0.25">
      <c r="A10" s="18" t="s">
        <v>399</v>
      </c>
      <c r="B10" s="19" t="s">
        <v>422</v>
      </c>
      <c r="C10" s="19" t="s">
        <v>460</v>
      </c>
      <c r="D10" s="19"/>
      <c r="E10" s="20">
        <v>8310</v>
      </c>
      <c r="F10" s="341">
        <v>5564.07</v>
      </c>
      <c r="G10" s="341"/>
      <c r="H10" s="20">
        <v>3220</v>
      </c>
      <c r="I10" s="342" t="s">
        <v>52</v>
      </c>
      <c r="J10" s="342"/>
      <c r="K10" s="21" t="s">
        <v>53</v>
      </c>
      <c r="L10" s="292">
        <v>13634.35</v>
      </c>
      <c r="M10" s="22"/>
      <c r="N10" s="23"/>
    </row>
    <row r="11" spans="1:14" ht="95.1" customHeight="1" outlineLevel="1" x14ac:dyDescent="0.25">
      <c r="A11" s="18" t="s">
        <v>399</v>
      </c>
      <c r="B11" s="19" t="s">
        <v>422</v>
      </c>
      <c r="C11" s="19" t="s">
        <v>460</v>
      </c>
      <c r="D11" s="19"/>
      <c r="E11" s="20">
        <v>8310</v>
      </c>
      <c r="F11" s="346">
        <v>108</v>
      </c>
      <c r="G11" s="346"/>
      <c r="H11" s="20">
        <v>3220</v>
      </c>
      <c r="I11" s="342" t="s">
        <v>52</v>
      </c>
      <c r="J11" s="342"/>
      <c r="K11" s="21" t="s">
        <v>53</v>
      </c>
      <c r="L11" s="292">
        <v>13742.35</v>
      </c>
      <c r="M11" s="22"/>
      <c r="N11" s="23"/>
    </row>
    <row r="12" spans="1:14" ht="95.1" customHeight="1" outlineLevel="1" x14ac:dyDescent="0.25">
      <c r="A12" s="18" t="s">
        <v>401</v>
      </c>
      <c r="B12" s="19" t="s">
        <v>424</v>
      </c>
      <c r="C12" s="19" t="s">
        <v>460</v>
      </c>
      <c r="D12" s="19"/>
      <c r="E12" s="20">
        <v>8310</v>
      </c>
      <c r="F12" s="341">
        <v>6601.79</v>
      </c>
      <c r="G12" s="341"/>
      <c r="H12" s="20">
        <v>3220</v>
      </c>
      <c r="I12" s="342" t="s">
        <v>52</v>
      </c>
      <c r="J12" s="342"/>
      <c r="K12" s="21" t="s">
        <v>53</v>
      </c>
      <c r="L12" s="292">
        <v>20344.14</v>
      </c>
      <c r="M12" s="22"/>
      <c r="N12" s="23"/>
    </row>
    <row r="13" spans="1:14" ht="95.1" customHeight="1" outlineLevel="1" x14ac:dyDescent="0.25">
      <c r="A13" s="18" t="s">
        <v>401</v>
      </c>
      <c r="B13" s="19" t="s">
        <v>424</v>
      </c>
      <c r="C13" s="19" t="s">
        <v>460</v>
      </c>
      <c r="D13" s="19"/>
      <c r="E13" s="20">
        <v>8310</v>
      </c>
      <c r="F13" s="346">
        <v>138</v>
      </c>
      <c r="G13" s="346"/>
      <c r="H13" s="20">
        <v>3220</v>
      </c>
      <c r="I13" s="342" t="s">
        <v>52</v>
      </c>
      <c r="J13" s="342"/>
      <c r="K13" s="21" t="s">
        <v>53</v>
      </c>
      <c r="L13" s="292">
        <v>20482.14</v>
      </c>
      <c r="M13" s="22"/>
      <c r="N13" s="23"/>
    </row>
    <row r="14" spans="1:14" ht="95.1" customHeight="1" outlineLevel="1" x14ac:dyDescent="0.25">
      <c r="A14" s="18" t="s">
        <v>401</v>
      </c>
      <c r="B14" s="19" t="s">
        <v>424</v>
      </c>
      <c r="C14" s="19" t="s">
        <v>460</v>
      </c>
      <c r="D14" s="19"/>
      <c r="E14" s="20">
        <v>8310</v>
      </c>
      <c r="F14" s="341">
        <v>5465.93</v>
      </c>
      <c r="G14" s="341"/>
      <c r="H14" s="20">
        <v>3220</v>
      </c>
      <c r="I14" s="342" t="s">
        <v>52</v>
      </c>
      <c r="J14" s="342"/>
      <c r="K14" s="21" t="s">
        <v>53</v>
      </c>
      <c r="L14" s="292">
        <v>25948.07</v>
      </c>
      <c r="M14" s="22"/>
      <c r="N14" s="23"/>
    </row>
    <row r="15" spans="1:14" ht="95.1" customHeight="1" outlineLevel="1" x14ac:dyDescent="0.25">
      <c r="A15" s="18" t="s">
        <v>401</v>
      </c>
      <c r="B15" s="19" t="s">
        <v>424</v>
      </c>
      <c r="C15" s="19" t="s">
        <v>460</v>
      </c>
      <c r="D15" s="19"/>
      <c r="E15" s="20">
        <v>8310</v>
      </c>
      <c r="F15" s="346">
        <v>126</v>
      </c>
      <c r="G15" s="346"/>
      <c r="H15" s="20">
        <v>3220</v>
      </c>
      <c r="I15" s="342" t="s">
        <v>52</v>
      </c>
      <c r="J15" s="342"/>
      <c r="K15" s="21" t="s">
        <v>53</v>
      </c>
      <c r="L15" s="292">
        <v>26074.07</v>
      </c>
      <c r="M15" s="22"/>
      <c r="N15" s="23"/>
    </row>
    <row r="16" spans="1:14" ht="95.1" customHeight="1" outlineLevel="1" x14ac:dyDescent="0.25">
      <c r="A16" s="18" t="s">
        <v>401</v>
      </c>
      <c r="B16" s="19" t="s">
        <v>424</v>
      </c>
      <c r="C16" s="19" t="s">
        <v>460</v>
      </c>
      <c r="D16" s="19"/>
      <c r="E16" s="20">
        <v>8310</v>
      </c>
      <c r="F16" s="346">
        <v>309.20999999999998</v>
      </c>
      <c r="G16" s="346"/>
      <c r="H16" s="20">
        <v>3430</v>
      </c>
      <c r="I16" s="342" t="s">
        <v>52</v>
      </c>
      <c r="J16" s="342"/>
      <c r="K16" s="21" t="s">
        <v>53</v>
      </c>
      <c r="L16" s="292">
        <v>26383.279999999999</v>
      </c>
      <c r="M16" s="22"/>
      <c r="N16" s="23"/>
    </row>
    <row r="17" spans="1:14" ht="95.1" customHeight="1" outlineLevel="1" x14ac:dyDescent="0.25">
      <c r="A17" s="18" t="s">
        <v>401</v>
      </c>
      <c r="B17" s="19" t="s">
        <v>424</v>
      </c>
      <c r="C17" s="19" t="s">
        <v>460</v>
      </c>
      <c r="D17" s="19"/>
      <c r="E17" s="20">
        <v>8310</v>
      </c>
      <c r="F17" s="346">
        <v>355.36</v>
      </c>
      <c r="G17" s="346"/>
      <c r="H17" s="20">
        <v>3430</v>
      </c>
      <c r="I17" s="342" t="s">
        <v>52</v>
      </c>
      <c r="J17" s="342"/>
      <c r="K17" s="21" t="s">
        <v>53</v>
      </c>
      <c r="L17" s="292">
        <v>26738.639999999999</v>
      </c>
      <c r="M17" s="22"/>
      <c r="N17" s="23"/>
    </row>
    <row r="18" spans="1:14" ht="95.1" customHeight="1" outlineLevel="1" x14ac:dyDescent="0.25">
      <c r="A18" s="18" t="s">
        <v>401</v>
      </c>
      <c r="B18" s="19" t="s">
        <v>424</v>
      </c>
      <c r="C18" s="19" t="s">
        <v>460</v>
      </c>
      <c r="D18" s="19"/>
      <c r="E18" s="20">
        <v>8310</v>
      </c>
      <c r="F18" s="346">
        <v>780.67</v>
      </c>
      <c r="G18" s="346"/>
      <c r="H18" s="20">
        <v>3430</v>
      </c>
      <c r="I18" s="342" t="s">
        <v>52</v>
      </c>
      <c r="J18" s="342"/>
      <c r="K18" s="21" t="s">
        <v>53</v>
      </c>
      <c r="L18" s="292">
        <v>27519.31</v>
      </c>
      <c r="M18" s="22"/>
      <c r="N18" s="23"/>
    </row>
    <row r="19" spans="1:14" ht="95.1" customHeight="1" outlineLevel="1" x14ac:dyDescent="0.25">
      <c r="A19" s="18" t="s">
        <v>401</v>
      </c>
      <c r="B19" s="19" t="s">
        <v>424</v>
      </c>
      <c r="C19" s="19" t="s">
        <v>460</v>
      </c>
      <c r="D19" s="19"/>
      <c r="E19" s="20">
        <v>8310</v>
      </c>
      <c r="F19" s="346">
        <v>357.06</v>
      </c>
      <c r="G19" s="346"/>
      <c r="H19" s="20">
        <v>3430</v>
      </c>
      <c r="I19" s="342" t="s">
        <v>52</v>
      </c>
      <c r="J19" s="342"/>
      <c r="K19" s="21" t="s">
        <v>53</v>
      </c>
      <c r="L19" s="292">
        <v>27876.37</v>
      </c>
      <c r="M19" s="22"/>
      <c r="N19" s="23"/>
    </row>
    <row r="20" spans="1:14" ht="95.1" customHeight="1" outlineLevel="1" x14ac:dyDescent="0.25">
      <c r="A20" s="18" t="s">
        <v>401</v>
      </c>
      <c r="B20" s="19" t="s">
        <v>424</v>
      </c>
      <c r="C20" s="19" t="s">
        <v>460</v>
      </c>
      <c r="D20" s="19"/>
      <c r="E20" s="20">
        <v>8310</v>
      </c>
      <c r="F20" s="346">
        <v>643.23</v>
      </c>
      <c r="G20" s="346"/>
      <c r="H20" s="20">
        <v>3430</v>
      </c>
      <c r="I20" s="342" t="s">
        <v>52</v>
      </c>
      <c r="J20" s="342"/>
      <c r="K20" s="21" t="s">
        <v>53</v>
      </c>
      <c r="L20" s="292">
        <v>28519.599999999999</v>
      </c>
      <c r="M20" s="22"/>
      <c r="N20" s="23"/>
    </row>
    <row r="21" spans="1:14" ht="95.1" customHeight="1" outlineLevel="1" x14ac:dyDescent="0.25">
      <c r="A21" s="18" t="s">
        <v>401</v>
      </c>
      <c r="B21" s="19" t="s">
        <v>424</v>
      </c>
      <c r="C21" s="19" t="s">
        <v>460</v>
      </c>
      <c r="D21" s="19"/>
      <c r="E21" s="20">
        <v>8310</v>
      </c>
      <c r="F21" s="346">
        <v>635.05999999999995</v>
      </c>
      <c r="G21" s="346"/>
      <c r="H21" s="20">
        <v>3430</v>
      </c>
      <c r="I21" s="342" t="s">
        <v>52</v>
      </c>
      <c r="J21" s="342"/>
      <c r="K21" s="21" t="s">
        <v>53</v>
      </c>
      <c r="L21" s="292">
        <v>29154.66</v>
      </c>
      <c r="M21" s="22"/>
      <c r="N21" s="23"/>
    </row>
    <row r="22" spans="1:14" ht="95.1" customHeight="1" outlineLevel="1" x14ac:dyDescent="0.25">
      <c r="A22" s="18" t="s">
        <v>403</v>
      </c>
      <c r="B22" s="19" t="s">
        <v>426</v>
      </c>
      <c r="C22" s="19" t="s">
        <v>460</v>
      </c>
      <c r="D22" s="19"/>
      <c r="E22" s="20">
        <v>8310</v>
      </c>
      <c r="F22" s="346">
        <v>309.43</v>
      </c>
      <c r="G22" s="346"/>
      <c r="H22" s="20">
        <v>3220</v>
      </c>
      <c r="I22" s="342" t="s">
        <v>52</v>
      </c>
      <c r="J22" s="342"/>
      <c r="K22" s="21" t="s">
        <v>53</v>
      </c>
      <c r="L22" s="292">
        <v>29464.09</v>
      </c>
      <c r="M22" s="22"/>
      <c r="N22" s="23"/>
    </row>
    <row r="23" spans="1:14" ht="95.1" customHeight="1" outlineLevel="1" x14ac:dyDescent="0.25">
      <c r="A23" s="18" t="s">
        <v>403</v>
      </c>
      <c r="B23" s="19" t="s">
        <v>426</v>
      </c>
      <c r="C23" s="19" t="s">
        <v>460</v>
      </c>
      <c r="D23" s="19"/>
      <c r="E23" s="20">
        <v>8310</v>
      </c>
      <c r="F23" s="341">
        <v>5938.76</v>
      </c>
      <c r="G23" s="341"/>
      <c r="H23" s="20">
        <v>3220</v>
      </c>
      <c r="I23" s="342" t="s">
        <v>52</v>
      </c>
      <c r="J23" s="342"/>
      <c r="K23" s="21" t="s">
        <v>53</v>
      </c>
      <c r="L23" s="292">
        <v>35402.85</v>
      </c>
      <c r="M23" s="22"/>
      <c r="N23" s="23"/>
    </row>
    <row r="24" spans="1:14" ht="95.1" customHeight="1" outlineLevel="1" x14ac:dyDescent="0.25">
      <c r="A24" s="18" t="s">
        <v>403</v>
      </c>
      <c r="B24" s="19" t="s">
        <v>426</v>
      </c>
      <c r="C24" s="19" t="s">
        <v>460</v>
      </c>
      <c r="D24" s="19"/>
      <c r="E24" s="20">
        <v>8310</v>
      </c>
      <c r="F24" s="346">
        <v>114</v>
      </c>
      <c r="G24" s="346"/>
      <c r="H24" s="20">
        <v>3220</v>
      </c>
      <c r="I24" s="342" t="s">
        <v>52</v>
      </c>
      <c r="J24" s="342"/>
      <c r="K24" s="21" t="s">
        <v>53</v>
      </c>
      <c r="L24" s="292">
        <v>35516.85</v>
      </c>
      <c r="M24" s="22"/>
      <c r="N24" s="23"/>
    </row>
    <row r="25" spans="1:14" ht="95.1" customHeight="1" outlineLevel="1" x14ac:dyDescent="0.25">
      <c r="A25" s="18" t="s">
        <v>403</v>
      </c>
      <c r="B25" s="19" t="s">
        <v>426</v>
      </c>
      <c r="C25" s="19" t="s">
        <v>460</v>
      </c>
      <c r="D25" s="19"/>
      <c r="E25" s="20">
        <v>8310</v>
      </c>
      <c r="F25" s="341">
        <v>5019.75</v>
      </c>
      <c r="G25" s="341"/>
      <c r="H25" s="20">
        <v>3220</v>
      </c>
      <c r="I25" s="342" t="s">
        <v>52</v>
      </c>
      <c r="J25" s="342"/>
      <c r="K25" s="21" t="s">
        <v>53</v>
      </c>
      <c r="L25" s="292">
        <v>40536.6</v>
      </c>
      <c r="M25" s="22"/>
      <c r="N25" s="23"/>
    </row>
    <row r="26" spans="1:14" ht="95.1" customHeight="1" outlineLevel="1" x14ac:dyDescent="0.25">
      <c r="A26" s="18" t="s">
        <v>403</v>
      </c>
      <c r="B26" s="19" t="s">
        <v>426</v>
      </c>
      <c r="C26" s="19" t="s">
        <v>460</v>
      </c>
      <c r="D26" s="19"/>
      <c r="E26" s="20">
        <v>8310</v>
      </c>
      <c r="F26" s="346">
        <v>102</v>
      </c>
      <c r="G26" s="346"/>
      <c r="H26" s="20">
        <v>3220</v>
      </c>
      <c r="I26" s="342" t="s">
        <v>52</v>
      </c>
      <c r="J26" s="342"/>
      <c r="K26" s="21" t="s">
        <v>53</v>
      </c>
      <c r="L26" s="292">
        <v>40638.6</v>
      </c>
      <c r="M26" s="22"/>
      <c r="N26" s="23"/>
    </row>
    <row r="27" spans="1:14" ht="95.1" customHeight="1" outlineLevel="1" x14ac:dyDescent="0.25">
      <c r="A27" s="18" t="s">
        <v>403</v>
      </c>
      <c r="B27" s="19" t="s">
        <v>426</v>
      </c>
      <c r="C27" s="19" t="s">
        <v>460</v>
      </c>
      <c r="D27" s="19"/>
      <c r="E27" s="20">
        <v>8310</v>
      </c>
      <c r="F27" s="346">
        <v>309.5</v>
      </c>
      <c r="G27" s="346"/>
      <c r="H27" s="20">
        <v>3430</v>
      </c>
      <c r="I27" s="342" t="s">
        <v>52</v>
      </c>
      <c r="J27" s="342"/>
      <c r="K27" s="21" t="s">
        <v>53</v>
      </c>
      <c r="L27" s="292">
        <v>40948.1</v>
      </c>
      <c r="M27" s="22"/>
      <c r="N27" s="23"/>
    </row>
    <row r="28" spans="1:14" ht="95.1" customHeight="1" outlineLevel="1" x14ac:dyDescent="0.25">
      <c r="A28" s="18" t="s">
        <v>403</v>
      </c>
      <c r="B28" s="19" t="s">
        <v>426</v>
      </c>
      <c r="C28" s="19" t="s">
        <v>460</v>
      </c>
      <c r="D28" s="19"/>
      <c r="E28" s="20">
        <v>8310</v>
      </c>
      <c r="F28" s="346">
        <v>37.44</v>
      </c>
      <c r="G28" s="346"/>
      <c r="H28" s="20">
        <v>3430</v>
      </c>
      <c r="I28" s="342" t="s">
        <v>52</v>
      </c>
      <c r="J28" s="342"/>
      <c r="K28" s="21" t="s">
        <v>53</v>
      </c>
      <c r="L28" s="292">
        <v>40985.54</v>
      </c>
      <c r="M28" s="22"/>
      <c r="N28" s="23"/>
    </row>
    <row r="29" spans="1:14" ht="95.1" customHeight="1" outlineLevel="1" x14ac:dyDescent="0.25">
      <c r="A29" s="18" t="s">
        <v>403</v>
      </c>
      <c r="B29" s="19" t="s">
        <v>426</v>
      </c>
      <c r="C29" s="19" t="s">
        <v>460</v>
      </c>
      <c r="D29" s="19"/>
      <c r="E29" s="20">
        <v>8310</v>
      </c>
      <c r="F29" s="346">
        <v>393.14</v>
      </c>
      <c r="G29" s="346"/>
      <c r="H29" s="20">
        <v>3430</v>
      </c>
      <c r="I29" s="342" t="s">
        <v>52</v>
      </c>
      <c r="J29" s="342"/>
      <c r="K29" s="21" t="s">
        <v>53</v>
      </c>
      <c r="L29" s="292">
        <v>41378.68</v>
      </c>
      <c r="M29" s="22"/>
      <c r="N29" s="23"/>
    </row>
    <row r="30" spans="1:14" ht="95.1" customHeight="1" outlineLevel="1" x14ac:dyDescent="0.25">
      <c r="A30" s="18" t="s">
        <v>403</v>
      </c>
      <c r="B30" s="19" t="s">
        <v>426</v>
      </c>
      <c r="C30" s="19" t="s">
        <v>460</v>
      </c>
      <c r="D30" s="19"/>
      <c r="E30" s="20">
        <v>8310</v>
      </c>
      <c r="F30" s="346">
        <v>700.44</v>
      </c>
      <c r="G30" s="346"/>
      <c r="H30" s="20">
        <v>3430</v>
      </c>
      <c r="I30" s="342" t="s">
        <v>52</v>
      </c>
      <c r="J30" s="342"/>
      <c r="K30" s="21" t="s">
        <v>53</v>
      </c>
      <c r="L30" s="292">
        <v>42079.12</v>
      </c>
      <c r="M30" s="22"/>
      <c r="N30" s="23"/>
    </row>
    <row r="31" spans="1:14" ht="95.1" customHeight="1" outlineLevel="1" x14ac:dyDescent="0.25">
      <c r="A31" s="18" t="s">
        <v>403</v>
      </c>
      <c r="B31" s="19" t="s">
        <v>426</v>
      </c>
      <c r="C31" s="19" t="s">
        <v>460</v>
      </c>
      <c r="D31" s="19"/>
      <c r="E31" s="20">
        <v>8310</v>
      </c>
      <c r="F31" s="346">
        <v>393.14</v>
      </c>
      <c r="G31" s="346"/>
      <c r="H31" s="20">
        <v>3430</v>
      </c>
      <c r="I31" s="342" t="s">
        <v>52</v>
      </c>
      <c r="J31" s="342"/>
      <c r="K31" s="21" t="s">
        <v>53</v>
      </c>
      <c r="L31" s="292">
        <v>42472.26</v>
      </c>
      <c r="M31" s="22"/>
      <c r="N31" s="23"/>
    </row>
    <row r="32" spans="1:14" ht="95.1" customHeight="1" outlineLevel="1" x14ac:dyDescent="0.25">
      <c r="A32" s="18" t="s">
        <v>403</v>
      </c>
      <c r="B32" s="19" t="s">
        <v>426</v>
      </c>
      <c r="C32" s="19" t="s">
        <v>460</v>
      </c>
      <c r="D32" s="19"/>
      <c r="E32" s="20">
        <v>8310</v>
      </c>
      <c r="F32" s="346">
        <v>589.24</v>
      </c>
      <c r="G32" s="346"/>
      <c r="H32" s="20">
        <v>3430</v>
      </c>
      <c r="I32" s="342" t="s">
        <v>52</v>
      </c>
      <c r="J32" s="342"/>
      <c r="K32" s="21" t="s">
        <v>53</v>
      </c>
      <c r="L32" s="292">
        <v>43061.5</v>
      </c>
      <c r="M32" s="22"/>
      <c r="N32" s="23"/>
    </row>
    <row r="33" spans="1:14" ht="95.1" customHeight="1" outlineLevel="1" x14ac:dyDescent="0.25">
      <c r="A33" s="18" t="s">
        <v>403</v>
      </c>
      <c r="B33" s="19" t="s">
        <v>426</v>
      </c>
      <c r="C33" s="19" t="s">
        <v>460</v>
      </c>
      <c r="D33" s="19"/>
      <c r="E33" s="20">
        <v>8310</v>
      </c>
      <c r="F33" s="346">
        <v>677.38</v>
      </c>
      <c r="G33" s="346"/>
      <c r="H33" s="20">
        <v>3430</v>
      </c>
      <c r="I33" s="342" t="s">
        <v>52</v>
      </c>
      <c r="J33" s="342"/>
      <c r="K33" s="21" t="s">
        <v>53</v>
      </c>
      <c r="L33" s="292">
        <v>43738.879999999997</v>
      </c>
      <c r="M33" s="22"/>
      <c r="N33" s="23"/>
    </row>
    <row r="34" spans="1:14" ht="95.1" customHeight="1" outlineLevel="1" x14ac:dyDescent="0.25">
      <c r="A34" s="18" t="s">
        <v>405</v>
      </c>
      <c r="B34" s="19" t="s">
        <v>428</v>
      </c>
      <c r="C34" s="19" t="s">
        <v>460</v>
      </c>
      <c r="D34" s="19"/>
      <c r="E34" s="20">
        <v>8310</v>
      </c>
      <c r="F34" s="346">
        <v>327.83</v>
      </c>
      <c r="G34" s="346"/>
      <c r="H34" s="20">
        <v>3220</v>
      </c>
      <c r="I34" s="342" t="s">
        <v>52</v>
      </c>
      <c r="J34" s="342"/>
      <c r="K34" s="21" t="s">
        <v>53</v>
      </c>
      <c r="L34" s="292">
        <v>44066.71</v>
      </c>
      <c r="M34" s="22"/>
      <c r="N34" s="23"/>
    </row>
    <row r="35" spans="1:14" ht="95.1" customHeight="1" outlineLevel="1" x14ac:dyDescent="0.25">
      <c r="A35" s="18" t="s">
        <v>405</v>
      </c>
      <c r="B35" s="19" t="s">
        <v>428</v>
      </c>
      <c r="C35" s="19" t="s">
        <v>460</v>
      </c>
      <c r="D35" s="19"/>
      <c r="E35" s="20">
        <v>8310</v>
      </c>
      <c r="F35" s="341">
        <v>2920.63</v>
      </c>
      <c r="G35" s="341"/>
      <c r="H35" s="20">
        <v>3220</v>
      </c>
      <c r="I35" s="342" t="s">
        <v>52</v>
      </c>
      <c r="J35" s="342"/>
      <c r="K35" s="21" t="s">
        <v>53</v>
      </c>
      <c r="L35" s="292">
        <v>46987.34</v>
      </c>
      <c r="M35" s="22"/>
      <c r="N35" s="23"/>
    </row>
    <row r="36" spans="1:14" ht="95.1" customHeight="1" outlineLevel="1" x14ac:dyDescent="0.25">
      <c r="A36" s="18" t="s">
        <v>405</v>
      </c>
      <c r="B36" s="19" t="s">
        <v>428</v>
      </c>
      <c r="C36" s="19" t="s">
        <v>460</v>
      </c>
      <c r="D36" s="19"/>
      <c r="E36" s="20">
        <v>8310</v>
      </c>
      <c r="F36" s="341">
        <v>9005.76</v>
      </c>
      <c r="G36" s="341"/>
      <c r="H36" s="20">
        <v>3220</v>
      </c>
      <c r="I36" s="342" t="s">
        <v>52</v>
      </c>
      <c r="J36" s="342"/>
      <c r="K36" s="21" t="s">
        <v>53</v>
      </c>
      <c r="L36" s="292">
        <v>55993.1</v>
      </c>
      <c r="M36" s="22"/>
      <c r="N36" s="23"/>
    </row>
    <row r="37" spans="1:14" ht="95.1" customHeight="1" outlineLevel="1" x14ac:dyDescent="0.25">
      <c r="A37" s="18" t="s">
        <v>405</v>
      </c>
      <c r="B37" s="19" t="s">
        <v>428</v>
      </c>
      <c r="C37" s="19" t="s">
        <v>460</v>
      </c>
      <c r="D37" s="19"/>
      <c r="E37" s="20">
        <v>8310</v>
      </c>
      <c r="F37" s="346">
        <v>156</v>
      </c>
      <c r="G37" s="346"/>
      <c r="H37" s="20">
        <v>3220</v>
      </c>
      <c r="I37" s="342" t="s">
        <v>52</v>
      </c>
      <c r="J37" s="342"/>
      <c r="K37" s="21" t="s">
        <v>53</v>
      </c>
      <c r="L37" s="292">
        <v>56149.1</v>
      </c>
      <c r="M37" s="22"/>
      <c r="N37" s="23"/>
    </row>
    <row r="38" spans="1:14" ht="95.1" customHeight="1" outlineLevel="1" x14ac:dyDescent="0.25">
      <c r="A38" s="18" t="s">
        <v>405</v>
      </c>
      <c r="B38" s="19" t="s">
        <v>428</v>
      </c>
      <c r="C38" s="19" t="s">
        <v>460</v>
      </c>
      <c r="D38" s="19"/>
      <c r="E38" s="20">
        <v>8310</v>
      </c>
      <c r="F38" s="341">
        <v>8395.18</v>
      </c>
      <c r="G38" s="341"/>
      <c r="H38" s="20">
        <v>3220</v>
      </c>
      <c r="I38" s="342" t="s">
        <v>52</v>
      </c>
      <c r="J38" s="342"/>
      <c r="K38" s="21" t="s">
        <v>53</v>
      </c>
      <c r="L38" s="292">
        <v>64544.28</v>
      </c>
      <c r="M38" s="22"/>
      <c r="N38" s="23"/>
    </row>
    <row r="39" spans="1:14" ht="95.1" customHeight="1" outlineLevel="1" x14ac:dyDescent="0.25">
      <c r="A39" s="18" t="s">
        <v>405</v>
      </c>
      <c r="B39" s="19" t="s">
        <v>428</v>
      </c>
      <c r="C39" s="19" t="s">
        <v>460</v>
      </c>
      <c r="D39" s="19"/>
      <c r="E39" s="20">
        <v>8310</v>
      </c>
      <c r="F39" s="346">
        <v>156</v>
      </c>
      <c r="G39" s="346"/>
      <c r="H39" s="20">
        <v>3220</v>
      </c>
      <c r="I39" s="342" t="s">
        <v>52</v>
      </c>
      <c r="J39" s="342"/>
      <c r="K39" s="21" t="s">
        <v>53</v>
      </c>
      <c r="L39" s="292">
        <v>64700.28</v>
      </c>
      <c r="M39" s="22"/>
      <c r="N39" s="23"/>
    </row>
    <row r="40" spans="1:14" ht="95.1" customHeight="1" outlineLevel="1" x14ac:dyDescent="0.25">
      <c r="A40" s="18" t="s">
        <v>405</v>
      </c>
      <c r="B40" s="19" t="s">
        <v>428</v>
      </c>
      <c r="C40" s="19" t="s">
        <v>460</v>
      </c>
      <c r="D40" s="19"/>
      <c r="E40" s="20">
        <v>8310</v>
      </c>
      <c r="F40" s="346">
        <v>39.67</v>
      </c>
      <c r="G40" s="346"/>
      <c r="H40" s="20">
        <v>3430</v>
      </c>
      <c r="I40" s="342" t="s">
        <v>52</v>
      </c>
      <c r="J40" s="342"/>
      <c r="K40" s="21" t="s">
        <v>53</v>
      </c>
      <c r="L40" s="292">
        <v>64739.95</v>
      </c>
      <c r="M40" s="22"/>
      <c r="N40" s="23"/>
    </row>
    <row r="41" spans="1:14" ht="95.1" customHeight="1" outlineLevel="1" x14ac:dyDescent="0.25">
      <c r="A41" s="18" t="s">
        <v>405</v>
      </c>
      <c r="B41" s="19" t="s">
        <v>428</v>
      </c>
      <c r="C41" s="19" t="s">
        <v>460</v>
      </c>
      <c r="D41" s="19"/>
      <c r="E41" s="20">
        <v>8310</v>
      </c>
      <c r="F41" s="346">
        <v>353.4</v>
      </c>
      <c r="G41" s="346"/>
      <c r="H41" s="20">
        <v>3430</v>
      </c>
      <c r="I41" s="342" t="s">
        <v>52</v>
      </c>
      <c r="J41" s="342"/>
      <c r="K41" s="21" t="s">
        <v>53</v>
      </c>
      <c r="L41" s="292">
        <v>65093.35</v>
      </c>
      <c r="M41" s="22"/>
      <c r="N41" s="23"/>
    </row>
    <row r="42" spans="1:14" ht="95.1" customHeight="1" outlineLevel="1" x14ac:dyDescent="0.25">
      <c r="A42" s="18" t="s">
        <v>405</v>
      </c>
      <c r="B42" s="19" t="s">
        <v>428</v>
      </c>
      <c r="C42" s="19" t="s">
        <v>460</v>
      </c>
      <c r="D42" s="19"/>
      <c r="E42" s="20">
        <v>8310</v>
      </c>
      <c r="F42" s="346">
        <v>378.64</v>
      </c>
      <c r="G42" s="346"/>
      <c r="H42" s="20">
        <v>3430</v>
      </c>
      <c r="I42" s="342" t="s">
        <v>52</v>
      </c>
      <c r="J42" s="342"/>
      <c r="K42" s="21" t="s">
        <v>53</v>
      </c>
      <c r="L42" s="292">
        <v>65471.99</v>
      </c>
      <c r="M42" s="22"/>
      <c r="N42" s="23"/>
    </row>
    <row r="43" spans="1:14" ht="95.1" customHeight="1" outlineLevel="1" x14ac:dyDescent="0.25">
      <c r="A43" s="18" t="s">
        <v>405</v>
      </c>
      <c r="B43" s="19" t="s">
        <v>428</v>
      </c>
      <c r="C43" s="19" t="s">
        <v>460</v>
      </c>
      <c r="D43" s="19"/>
      <c r="E43" s="20">
        <v>8310</v>
      </c>
      <c r="F43" s="341">
        <v>1071.55</v>
      </c>
      <c r="G43" s="341"/>
      <c r="H43" s="20">
        <v>3430</v>
      </c>
      <c r="I43" s="342" t="s">
        <v>52</v>
      </c>
      <c r="J43" s="342"/>
      <c r="K43" s="21" t="s">
        <v>53</v>
      </c>
      <c r="L43" s="292">
        <v>66543.539999999994</v>
      </c>
      <c r="M43" s="22"/>
      <c r="N43" s="23"/>
    </row>
    <row r="44" spans="1:14" ht="95.1" customHeight="1" outlineLevel="1" x14ac:dyDescent="0.25">
      <c r="A44" s="18" t="s">
        <v>405</v>
      </c>
      <c r="B44" s="19" t="s">
        <v>428</v>
      </c>
      <c r="C44" s="19" t="s">
        <v>460</v>
      </c>
      <c r="D44" s="19"/>
      <c r="E44" s="20">
        <v>8310</v>
      </c>
      <c r="F44" s="346">
        <v>427.32</v>
      </c>
      <c r="G44" s="346"/>
      <c r="H44" s="20">
        <v>3430</v>
      </c>
      <c r="I44" s="342" t="s">
        <v>52</v>
      </c>
      <c r="J44" s="342"/>
      <c r="K44" s="21" t="s">
        <v>53</v>
      </c>
      <c r="L44" s="292">
        <v>66970.86</v>
      </c>
      <c r="M44" s="22"/>
      <c r="N44" s="23"/>
    </row>
    <row r="45" spans="1:14" ht="95.1" customHeight="1" outlineLevel="1" x14ac:dyDescent="0.25">
      <c r="A45" s="18" t="s">
        <v>405</v>
      </c>
      <c r="B45" s="19" t="s">
        <v>428</v>
      </c>
      <c r="C45" s="19" t="s">
        <v>460</v>
      </c>
      <c r="D45" s="19"/>
      <c r="E45" s="20">
        <v>8310</v>
      </c>
      <c r="F45" s="346">
        <v>997.67</v>
      </c>
      <c r="G45" s="346"/>
      <c r="H45" s="20">
        <v>3430</v>
      </c>
      <c r="I45" s="342" t="s">
        <v>52</v>
      </c>
      <c r="J45" s="342"/>
      <c r="K45" s="21" t="s">
        <v>53</v>
      </c>
      <c r="L45" s="292">
        <v>67968.53</v>
      </c>
      <c r="M45" s="22"/>
      <c r="N45" s="23"/>
    </row>
    <row r="46" spans="1:14" ht="95.1" customHeight="1" outlineLevel="1" x14ac:dyDescent="0.25">
      <c r="A46" s="18" t="s">
        <v>405</v>
      </c>
      <c r="B46" s="19" t="s">
        <v>428</v>
      </c>
      <c r="C46" s="19" t="s">
        <v>460</v>
      </c>
      <c r="D46" s="19"/>
      <c r="E46" s="20">
        <v>8310</v>
      </c>
      <c r="F46" s="346">
        <v>720.12</v>
      </c>
      <c r="G46" s="346"/>
      <c r="H46" s="20">
        <v>3430</v>
      </c>
      <c r="I46" s="342" t="s">
        <v>52</v>
      </c>
      <c r="J46" s="342"/>
      <c r="K46" s="21" t="s">
        <v>53</v>
      </c>
      <c r="L46" s="292">
        <v>68688.649999999994</v>
      </c>
      <c r="M46" s="22"/>
      <c r="N46" s="23"/>
    </row>
    <row r="47" spans="1:14" ht="95.1" customHeight="1" outlineLevel="1" x14ac:dyDescent="0.25">
      <c r="A47" s="18" t="s">
        <v>405</v>
      </c>
      <c r="B47" s="19" t="s">
        <v>461</v>
      </c>
      <c r="C47" s="19" t="s">
        <v>460</v>
      </c>
      <c r="D47" s="19"/>
      <c r="E47" s="20">
        <v>8310</v>
      </c>
      <c r="F47" s="346">
        <v>54.03</v>
      </c>
      <c r="G47" s="346"/>
      <c r="H47" s="20">
        <v>3430</v>
      </c>
      <c r="I47" s="342" t="s">
        <v>52</v>
      </c>
      <c r="J47" s="342"/>
      <c r="K47" s="21" t="s">
        <v>53</v>
      </c>
      <c r="L47" s="292">
        <v>68742.679999999993</v>
      </c>
      <c r="M47" s="22"/>
      <c r="N47" s="23"/>
    </row>
    <row r="48" spans="1:14" ht="95.1" customHeight="1" outlineLevel="1" x14ac:dyDescent="0.25">
      <c r="A48" s="18" t="s">
        <v>374</v>
      </c>
      <c r="B48" s="19" t="s">
        <v>429</v>
      </c>
      <c r="C48" s="19" t="s">
        <v>460</v>
      </c>
      <c r="D48" s="19"/>
      <c r="E48" s="20">
        <v>8310</v>
      </c>
      <c r="F48" s="341">
        <v>2614.96</v>
      </c>
      <c r="G48" s="341"/>
      <c r="H48" s="20">
        <v>3220</v>
      </c>
      <c r="I48" s="342" t="s">
        <v>52</v>
      </c>
      <c r="J48" s="342"/>
      <c r="K48" s="21" t="s">
        <v>53</v>
      </c>
      <c r="L48" s="292">
        <v>71357.64</v>
      </c>
      <c r="M48" s="22"/>
      <c r="N48" s="23"/>
    </row>
    <row r="49" spans="1:14" ht="95.1" customHeight="1" outlineLevel="1" x14ac:dyDescent="0.25">
      <c r="A49" s="18" t="s">
        <v>374</v>
      </c>
      <c r="B49" s="19" t="s">
        <v>429</v>
      </c>
      <c r="C49" s="19" t="s">
        <v>460</v>
      </c>
      <c r="D49" s="19"/>
      <c r="E49" s="20">
        <v>8310</v>
      </c>
      <c r="F49" s="346">
        <v>753.46</v>
      </c>
      <c r="G49" s="346"/>
      <c r="H49" s="20">
        <v>3220</v>
      </c>
      <c r="I49" s="342" t="s">
        <v>52</v>
      </c>
      <c r="J49" s="342"/>
      <c r="K49" s="21" t="s">
        <v>53</v>
      </c>
      <c r="L49" s="292">
        <v>72111.100000000006</v>
      </c>
      <c r="M49" s="22"/>
      <c r="N49" s="23"/>
    </row>
    <row r="50" spans="1:14" ht="95.1" customHeight="1" outlineLevel="1" x14ac:dyDescent="0.25">
      <c r="A50" s="18" t="s">
        <v>374</v>
      </c>
      <c r="B50" s="19" t="s">
        <v>429</v>
      </c>
      <c r="C50" s="19" t="s">
        <v>460</v>
      </c>
      <c r="D50" s="19"/>
      <c r="E50" s="20">
        <v>8310</v>
      </c>
      <c r="F50" s="341">
        <v>6728.29</v>
      </c>
      <c r="G50" s="341"/>
      <c r="H50" s="20">
        <v>3220</v>
      </c>
      <c r="I50" s="342" t="s">
        <v>52</v>
      </c>
      <c r="J50" s="342"/>
      <c r="K50" s="21" t="s">
        <v>53</v>
      </c>
      <c r="L50" s="292">
        <v>78839.39</v>
      </c>
      <c r="M50" s="22"/>
      <c r="N50" s="23"/>
    </row>
    <row r="51" spans="1:14" ht="95.1" customHeight="1" outlineLevel="1" x14ac:dyDescent="0.25">
      <c r="A51" s="18" t="s">
        <v>374</v>
      </c>
      <c r="B51" s="19" t="s">
        <v>429</v>
      </c>
      <c r="C51" s="19" t="s">
        <v>460</v>
      </c>
      <c r="D51" s="19"/>
      <c r="E51" s="20">
        <v>8310</v>
      </c>
      <c r="F51" s="346">
        <v>84</v>
      </c>
      <c r="G51" s="346"/>
      <c r="H51" s="20">
        <v>3220</v>
      </c>
      <c r="I51" s="342" t="s">
        <v>52</v>
      </c>
      <c r="J51" s="342"/>
      <c r="K51" s="21" t="s">
        <v>53</v>
      </c>
      <c r="L51" s="292">
        <v>78923.39</v>
      </c>
      <c r="M51" s="22"/>
      <c r="N51" s="23"/>
    </row>
    <row r="52" spans="1:14" ht="95.1" customHeight="1" outlineLevel="1" x14ac:dyDescent="0.25">
      <c r="A52" s="18" t="s">
        <v>374</v>
      </c>
      <c r="B52" s="19" t="s">
        <v>429</v>
      </c>
      <c r="C52" s="19" t="s">
        <v>460</v>
      </c>
      <c r="D52" s="19"/>
      <c r="E52" s="20">
        <v>8310</v>
      </c>
      <c r="F52" s="341">
        <v>6168.94</v>
      </c>
      <c r="G52" s="341"/>
      <c r="H52" s="20">
        <v>3220</v>
      </c>
      <c r="I52" s="342" t="s">
        <v>52</v>
      </c>
      <c r="J52" s="342"/>
      <c r="K52" s="21" t="s">
        <v>53</v>
      </c>
      <c r="L52" s="292">
        <v>85092.33</v>
      </c>
      <c r="M52" s="22"/>
      <c r="N52" s="23"/>
    </row>
    <row r="53" spans="1:14" ht="95.1" customHeight="1" outlineLevel="1" x14ac:dyDescent="0.25">
      <c r="A53" s="18" t="s">
        <v>374</v>
      </c>
      <c r="B53" s="19" t="s">
        <v>429</v>
      </c>
      <c r="C53" s="19" t="s">
        <v>460</v>
      </c>
      <c r="D53" s="19"/>
      <c r="E53" s="20">
        <v>8310</v>
      </c>
      <c r="F53" s="346">
        <v>126</v>
      </c>
      <c r="G53" s="346"/>
      <c r="H53" s="20">
        <v>3220</v>
      </c>
      <c r="I53" s="342" t="s">
        <v>52</v>
      </c>
      <c r="J53" s="342"/>
      <c r="K53" s="21" t="s">
        <v>53</v>
      </c>
      <c r="L53" s="292">
        <v>85218.33</v>
      </c>
      <c r="M53" s="22"/>
      <c r="N53" s="23"/>
    </row>
    <row r="54" spans="1:14" ht="95.1" customHeight="1" outlineLevel="1" x14ac:dyDescent="0.25">
      <c r="A54" s="18" t="s">
        <v>374</v>
      </c>
      <c r="B54" s="19" t="s">
        <v>429</v>
      </c>
      <c r="C54" s="19" t="s">
        <v>460</v>
      </c>
      <c r="D54" s="19"/>
      <c r="E54" s="20">
        <v>8310</v>
      </c>
      <c r="F54" s="346">
        <v>220.87</v>
      </c>
      <c r="G54" s="346"/>
      <c r="H54" s="20">
        <v>3430</v>
      </c>
      <c r="I54" s="342" t="s">
        <v>52</v>
      </c>
      <c r="J54" s="342"/>
      <c r="K54" s="21" t="s">
        <v>53</v>
      </c>
      <c r="L54" s="292">
        <v>85439.2</v>
      </c>
      <c r="M54" s="22"/>
      <c r="N54" s="23"/>
    </row>
    <row r="55" spans="1:14" ht="95.1" customHeight="1" outlineLevel="1" x14ac:dyDescent="0.25">
      <c r="A55" s="18" t="s">
        <v>374</v>
      </c>
      <c r="B55" s="19" t="s">
        <v>429</v>
      </c>
      <c r="C55" s="19" t="s">
        <v>460</v>
      </c>
      <c r="D55" s="19"/>
      <c r="E55" s="20">
        <v>8310</v>
      </c>
      <c r="F55" s="346">
        <v>316.41000000000003</v>
      </c>
      <c r="G55" s="346"/>
      <c r="H55" s="20">
        <v>3430</v>
      </c>
      <c r="I55" s="342" t="s">
        <v>52</v>
      </c>
      <c r="J55" s="342"/>
      <c r="K55" s="21" t="s">
        <v>53</v>
      </c>
      <c r="L55" s="292">
        <v>85755.61</v>
      </c>
      <c r="M55" s="22"/>
      <c r="N55" s="23"/>
    </row>
    <row r="56" spans="1:14" ht="95.1" customHeight="1" outlineLevel="1" x14ac:dyDescent="0.25">
      <c r="A56" s="18" t="s">
        <v>374</v>
      </c>
      <c r="B56" s="19" t="s">
        <v>429</v>
      </c>
      <c r="C56" s="19" t="s">
        <v>460</v>
      </c>
      <c r="D56" s="19"/>
      <c r="E56" s="20">
        <v>8310</v>
      </c>
      <c r="F56" s="346">
        <v>91.17</v>
      </c>
      <c r="G56" s="346"/>
      <c r="H56" s="20">
        <v>3430</v>
      </c>
      <c r="I56" s="342" t="s">
        <v>52</v>
      </c>
      <c r="J56" s="342"/>
      <c r="K56" s="21" t="s">
        <v>53</v>
      </c>
      <c r="L56" s="292">
        <v>85846.78</v>
      </c>
      <c r="M56" s="22"/>
      <c r="N56" s="23"/>
    </row>
    <row r="57" spans="1:14" ht="95.1" customHeight="1" outlineLevel="1" x14ac:dyDescent="0.25">
      <c r="A57" s="18" t="s">
        <v>374</v>
      </c>
      <c r="B57" s="19" t="s">
        <v>429</v>
      </c>
      <c r="C57" s="19" t="s">
        <v>460</v>
      </c>
      <c r="D57" s="19"/>
      <c r="E57" s="20">
        <v>8310</v>
      </c>
      <c r="F57" s="346">
        <v>328.92</v>
      </c>
      <c r="G57" s="346"/>
      <c r="H57" s="20">
        <v>3430</v>
      </c>
      <c r="I57" s="342" t="s">
        <v>52</v>
      </c>
      <c r="J57" s="342"/>
      <c r="K57" s="21" t="s">
        <v>53</v>
      </c>
      <c r="L57" s="292">
        <v>86175.7</v>
      </c>
      <c r="M57" s="22"/>
      <c r="N57" s="23"/>
    </row>
    <row r="58" spans="1:14" ht="95.1" customHeight="1" outlineLevel="1" x14ac:dyDescent="0.25">
      <c r="A58" s="18" t="s">
        <v>374</v>
      </c>
      <c r="B58" s="19" t="s">
        <v>429</v>
      </c>
      <c r="C58" s="19" t="s">
        <v>460</v>
      </c>
      <c r="D58" s="19"/>
      <c r="E58" s="20">
        <v>8310</v>
      </c>
      <c r="F58" s="346">
        <v>659.85</v>
      </c>
      <c r="G58" s="346"/>
      <c r="H58" s="20">
        <v>3430</v>
      </c>
      <c r="I58" s="342" t="s">
        <v>52</v>
      </c>
      <c r="J58" s="342"/>
      <c r="K58" s="21" t="s">
        <v>53</v>
      </c>
      <c r="L58" s="292">
        <v>86835.55</v>
      </c>
      <c r="M58" s="22"/>
      <c r="N58" s="23"/>
    </row>
    <row r="59" spans="1:14" ht="95.1" customHeight="1" outlineLevel="1" x14ac:dyDescent="0.25">
      <c r="A59" s="18" t="s">
        <v>374</v>
      </c>
      <c r="B59" s="19" t="s">
        <v>429</v>
      </c>
      <c r="C59" s="19" t="s">
        <v>460</v>
      </c>
      <c r="D59" s="19"/>
      <c r="E59" s="20">
        <v>8310</v>
      </c>
      <c r="F59" s="346">
        <v>328.92</v>
      </c>
      <c r="G59" s="346"/>
      <c r="H59" s="20">
        <v>3430</v>
      </c>
      <c r="I59" s="342" t="s">
        <v>52</v>
      </c>
      <c r="J59" s="342"/>
      <c r="K59" s="21" t="s">
        <v>53</v>
      </c>
      <c r="L59" s="292">
        <v>87164.47</v>
      </c>
      <c r="M59" s="22"/>
      <c r="N59" s="23"/>
    </row>
    <row r="60" spans="1:14" ht="95.1" customHeight="1" outlineLevel="1" x14ac:dyDescent="0.25">
      <c r="A60" s="18" t="s">
        <v>374</v>
      </c>
      <c r="B60" s="19" t="s">
        <v>429</v>
      </c>
      <c r="C60" s="19" t="s">
        <v>460</v>
      </c>
      <c r="D60" s="19"/>
      <c r="E60" s="20">
        <v>8310</v>
      </c>
      <c r="F60" s="346">
        <v>728.29</v>
      </c>
      <c r="G60" s="346"/>
      <c r="H60" s="20">
        <v>3430</v>
      </c>
      <c r="I60" s="342" t="s">
        <v>52</v>
      </c>
      <c r="J60" s="342"/>
      <c r="K60" s="21" t="s">
        <v>53</v>
      </c>
      <c r="L60" s="292">
        <v>87892.76</v>
      </c>
      <c r="M60" s="22"/>
      <c r="N60" s="23"/>
    </row>
    <row r="61" spans="1:14" ht="95.1" customHeight="1" outlineLevel="1" x14ac:dyDescent="0.25">
      <c r="A61" s="18" t="s">
        <v>374</v>
      </c>
      <c r="B61" s="19" t="s">
        <v>429</v>
      </c>
      <c r="C61" s="19" t="s">
        <v>460</v>
      </c>
      <c r="D61" s="19"/>
      <c r="E61" s="20">
        <v>8310</v>
      </c>
      <c r="F61" s="346">
        <v>131.19</v>
      </c>
      <c r="G61" s="346"/>
      <c r="H61" s="20">
        <v>3430</v>
      </c>
      <c r="I61" s="342" t="s">
        <v>52</v>
      </c>
      <c r="J61" s="342"/>
      <c r="K61" s="21" t="s">
        <v>53</v>
      </c>
      <c r="L61" s="292">
        <v>88023.95</v>
      </c>
      <c r="M61" s="22"/>
      <c r="N61" s="23"/>
    </row>
    <row r="62" spans="1:14" ht="95.1" customHeight="1" outlineLevel="1" x14ac:dyDescent="0.25">
      <c r="A62" s="18" t="s">
        <v>408</v>
      </c>
      <c r="B62" s="19" t="s">
        <v>431</v>
      </c>
      <c r="C62" s="19" t="s">
        <v>460</v>
      </c>
      <c r="D62" s="19"/>
      <c r="E62" s="20">
        <v>8310</v>
      </c>
      <c r="F62" s="346">
        <v>513.87</v>
      </c>
      <c r="G62" s="346"/>
      <c r="H62" s="20">
        <v>3220</v>
      </c>
      <c r="I62" s="342" t="s">
        <v>52</v>
      </c>
      <c r="J62" s="342"/>
      <c r="K62" s="21" t="s">
        <v>53</v>
      </c>
      <c r="L62" s="292">
        <v>88537.82</v>
      </c>
      <c r="M62" s="22"/>
      <c r="N62" s="23"/>
    </row>
    <row r="63" spans="1:14" ht="95.1" customHeight="1" outlineLevel="1" x14ac:dyDescent="0.25">
      <c r="A63" s="18" t="s">
        <v>408</v>
      </c>
      <c r="B63" s="19" t="s">
        <v>431</v>
      </c>
      <c r="C63" s="19" t="s">
        <v>460</v>
      </c>
      <c r="D63" s="19"/>
      <c r="E63" s="20">
        <v>8310</v>
      </c>
      <c r="F63" s="346">
        <v>870.91</v>
      </c>
      <c r="G63" s="346"/>
      <c r="H63" s="20">
        <v>3220</v>
      </c>
      <c r="I63" s="342" t="s">
        <v>52</v>
      </c>
      <c r="J63" s="342"/>
      <c r="K63" s="21" t="s">
        <v>53</v>
      </c>
      <c r="L63" s="292">
        <v>89408.73</v>
      </c>
      <c r="M63" s="22"/>
      <c r="N63" s="23"/>
    </row>
    <row r="64" spans="1:14" ht="95.1" customHeight="1" outlineLevel="1" x14ac:dyDescent="0.25">
      <c r="A64" s="18" t="s">
        <v>408</v>
      </c>
      <c r="B64" s="19" t="s">
        <v>431</v>
      </c>
      <c r="C64" s="19" t="s">
        <v>460</v>
      </c>
      <c r="D64" s="19"/>
      <c r="E64" s="20">
        <v>8310</v>
      </c>
      <c r="F64" s="341">
        <v>2553.3200000000002</v>
      </c>
      <c r="G64" s="341"/>
      <c r="H64" s="20">
        <v>3220</v>
      </c>
      <c r="I64" s="342" t="s">
        <v>52</v>
      </c>
      <c r="J64" s="342"/>
      <c r="K64" s="21" t="s">
        <v>53</v>
      </c>
      <c r="L64" s="292">
        <v>91962.05</v>
      </c>
      <c r="M64" s="22"/>
      <c r="N64" s="23"/>
    </row>
    <row r="65" spans="1:14" ht="95.1" customHeight="1" outlineLevel="1" x14ac:dyDescent="0.25">
      <c r="A65" s="18" t="s">
        <v>408</v>
      </c>
      <c r="B65" s="19" t="s">
        <v>431</v>
      </c>
      <c r="C65" s="19" t="s">
        <v>460</v>
      </c>
      <c r="D65" s="19"/>
      <c r="E65" s="20">
        <v>8310</v>
      </c>
      <c r="F65" s="346">
        <v>84</v>
      </c>
      <c r="G65" s="346"/>
      <c r="H65" s="20">
        <v>3220</v>
      </c>
      <c r="I65" s="342" t="s">
        <v>52</v>
      </c>
      <c r="J65" s="342"/>
      <c r="K65" s="21" t="s">
        <v>53</v>
      </c>
      <c r="L65" s="292">
        <v>92046.05</v>
      </c>
      <c r="M65" s="22"/>
      <c r="N65" s="23"/>
    </row>
    <row r="66" spans="1:14" ht="95.1" customHeight="1" outlineLevel="1" x14ac:dyDescent="0.25">
      <c r="A66" s="18" t="s">
        <v>408</v>
      </c>
      <c r="B66" s="19" t="s">
        <v>431</v>
      </c>
      <c r="C66" s="19" t="s">
        <v>460</v>
      </c>
      <c r="D66" s="19"/>
      <c r="E66" s="20">
        <v>8310</v>
      </c>
      <c r="F66" s="346">
        <v>198.97</v>
      </c>
      <c r="G66" s="346"/>
      <c r="H66" s="20">
        <v>3430</v>
      </c>
      <c r="I66" s="342" t="s">
        <v>52</v>
      </c>
      <c r="J66" s="342"/>
      <c r="K66" s="21" t="s">
        <v>53</v>
      </c>
      <c r="L66" s="292">
        <v>92245.02</v>
      </c>
      <c r="M66" s="22"/>
      <c r="N66" s="23"/>
    </row>
    <row r="67" spans="1:14" ht="95.1" customHeight="1" outlineLevel="1" x14ac:dyDescent="0.25">
      <c r="A67" s="18" t="s">
        <v>408</v>
      </c>
      <c r="B67" s="19" t="s">
        <v>431</v>
      </c>
      <c r="C67" s="19" t="s">
        <v>460</v>
      </c>
      <c r="D67" s="19"/>
      <c r="E67" s="20">
        <v>8310</v>
      </c>
      <c r="F67" s="346">
        <v>62.18</v>
      </c>
      <c r="G67" s="346"/>
      <c r="H67" s="20">
        <v>3430</v>
      </c>
      <c r="I67" s="342" t="s">
        <v>52</v>
      </c>
      <c r="J67" s="342"/>
      <c r="K67" s="21" t="s">
        <v>53</v>
      </c>
      <c r="L67" s="292">
        <v>92307.199999999997</v>
      </c>
      <c r="M67" s="22"/>
      <c r="N67" s="23"/>
    </row>
    <row r="68" spans="1:14" ht="95.1" customHeight="1" outlineLevel="1" x14ac:dyDescent="0.25">
      <c r="A68" s="18" t="s">
        <v>408</v>
      </c>
      <c r="B68" s="19" t="s">
        <v>431</v>
      </c>
      <c r="C68" s="19" t="s">
        <v>460</v>
      </c>
      <c r="D68" s="19"/>
      <c r="E68" s="20">
        <v>8310</v>
      </c>
      <c r="F68" s="346">
        <v>328.72</v>
      </c>
      <c r="G68" s="346"/>
      <c r="H68" s="20">
        <v>3430</v>
      </c>
      <c r="I68" s="342" t="s">
        <v>52</v>
      </c>
      <c r="J68" s="342"/>
      <c r="K68" s="21" t="s">
        <v>53</v>
      </c>
      <c r="L68" s="292">
        <v>92635.92</v>
      </c>
      <c r="M68" s="22"/>
      <c r="N68" s="23"/>
    </row>
    <row r="69" spans="1:14" ht="95.1" customHeight="1" outlineLevel="1" x14ac:dyDescent="0.25">
      <c r="A69" s="18" t="s">
        <v>408</v>
      </c>
      <c r="B69" s="19" t="s">
        <v>431</v>
      </c>
      <c r="C69" s="19" t="s">
        <v>460</v>
      </c>
      <c r="D69" s="19"/>
      <c r="E69" s="20">
        <v>8310</v>
      </c>
      <c r="F69" s="346">
        <v>76.87</v>
      </c>
      <c r="G69" s="346"/>
      <c r="H69" s="20">
        <v>3430</v>
      </c>
      <c r="I69" s="342" t="s">
        <v>52</v>
      </c>
      <c r="J69" s="342"/>
      <c r="K69" s="21" t="s">
        <v>53</v>
      </c>
      <c r="L69" s="292">
        <v>92712.79</v>
      </c>
      <c r="M69" s="22"/>
      <c r="N69" s="23"/>
    </row>
    <row r="70" spans="1:14" ht="95.1" customHeight="1" outlineLevel="1" x14ac:dyDescent="0.25">
      <c r="A70" s="18" t="s">
        <v>408</v>
      </c>
      <c r="B70" s="19" t="s">
        <v>431</v>
      </c>
      <c r="C70" s="19" t="s">
        <v>460</v>
      </c>
      <c r="D70" s="19"/>
      <c r="E70" s="20">
        <v>8310</v>
      </c>
      <c r="F70" s="346">
        <v>334.08</v>
      </c>
      <c r="G70" s="346"/>
      <c r="H70" s="20">
        <v>3430</v>
      </c>
      <c r="I70" s="342" t="s">
        <v>52</v>
      </c>
      <c r="J70" s="342"/>
      <c r="K70" s="21" t="s">
        <v>53</v>
      </c>
      <c r="L70" s="292">
        <v>93046.87</v>
      </c>
      <c r="M70" s="22"/>
      <c r="N70" s="23"/>
    </row>
    <row r="71" spans="1:14" ht="95.1" customHeight="1" outlineLevel="1" x14ac:dyDescent="0.25">
      <c r="A71" s="18" t="s">
        <v>408</v>
      </c>
      <c r="B71" s="19" t="s">
        <v>431</v>
      </c>
      <c r="C71" s="19" t="s">
        <v>460</v>
      </c>
      <c r="D71" s="19"/>
      <c r="E71" s="20">
        <v>8310</v>
      </c>
      <c r="F71" s="346">
        <v>159.78</v>
      </c>
      <c r="G71" s="346"/>
      <c r="H71" s="20">
        <v>3430</v>
      </c>
      <c r="I71" s="342" t="s">
        <v>52</v>
      </c>
      <c r="J71" s="342"/>
      <c r="K71" s="21" t="s">
        <v>53</v>
      </c>
      <c r="L71" s="292">
        <v>93206.65</v>
      </c>
      <c r="M71" s="22"/>
      <c r="N71" s="23"/>
    </row>
    <row r="72" spans="1:14" ht="95.1" customHeight="1" outlineLevel="1" x14ac:dyDescent="0.25">
      <c r="A72" s="18" t="s">
        <v>408</v>
      </c>
      <c r="B72" s="19" t="s">
        <v>431</v>
      </c>
      <c r="C72" s="19" t="s">
        <v>460</v>
      </c>
      <c r="D72" s="19"/>
      <c r="E72" s="20">
        <v>8310</v>
      </c>
      <c r="F72" s="346">
        <v>482.52</v>
      </c>
      <c r="G72" s="346"/>
      <c r="H72" s="20">
        <v>3430</v>
      </c>
      <c r="I72" s="342" t="s">
        <v>52</v>
      </c>
      <c r="J72" s="342"/>
      <c r="K72" s="21" t="s">
        <v>53</v>
      </c>
      <c r="L72" s="292">
        <v>93689.17</v>
      </c>
      <c r="M72" s="22"/>
      <c r="N72" s="23"/>
    </row>
    <row r="73" spans="1:14" ht="95.1" customHeight="1" outlineLevel="1" x14ac:dyDescent="0.25">
      <c r="A73" s="18" t="s">
        <v>410</v>
      </c>
      <c r="B73" s="19" t="s">
        <v>433</v>
      </c>
      <c r="C73" s="19" t="s">
        <v>460</v>
      </c>
      <c r="D73" s="19"/>
      <c r="E73" s="20">
        <v>8310</v>
      </c>
      <c r="F73" s="341">
        <v>4605.16</v>
      </c>
      <c r="G73" s="341"/>
      <c r="H73" s="20">
        <v>3220</v>
      </c>
      <c r="I73" s="342" t="s">
        <v>52</v>
      </c>
      <c r="J73" s="342"/>
      <c r="K73" s="21" t="s">
        <v>53</v>
      </c>
      <c r="L73" s="292">
        <v>98294.33</v>
      </c>
      <c r="M73" s="22"/>
      <c r="N73" s="23"/>
    </row>
    <row r="74" spans="1:14" ht="95.1" customHeight="1" outlineLevel="1" x14ac:dyDescent="0.25">
      <c r="A74" s="18" t="s">
        <v>410</v>
      </c>
      <c r="B74" s="19" t="s">
        <v>433</v>
      </c>
      <c r="C74" s="19" t="s">
        <v>460</v>
      </c>
      <c r="D74" s="19"/>
      <c r="E74" s="20">
        <v>8310</v>
      </c>
      <c r="F74" s="346">
        <v>102</v>
      </c>
      <c r="G74" s="346"/>
      <c r="H74" s="20">
        <v>3220</v>
      </c>
      <c r="I74" s="342" t="s">
        <v>52</v>
      </c>
      <c r="J74" s="342"/>
      <c r="K74" s="21" t="s">
        <v>53</v>
      </c>
      <c r="L74" s="292">
        <v>98396.33</v>
      </c>
      <c r="M74" s="22"/>
      <c r="N74" s="23"/>
    </row>
    <row r="75" spans="1:14" ht="95.1" customHeight="1" outlineLevel="1" x14ac:dyDescent="0.25">
      <c r="A75" s="18" t="s">
        <v>410</v>
      </c>
      <c r="B75" s="19" t="s">
        <v>433</v>
      </c>
      <c r="C75" s="19" t="s">
        <v>460</v>
      </c>
      <c r="D75" s="19"/>
      <c r="E75" s="20">
        <v>8310</v>
      </c>
      <c r="F75" s="341">
        <v>5686.19</v>
      </c>
      <c r="G75" s="341"/>
      <c r="H75" s="20">
        <v>3220</v>
      </c>
      <c r="I75" s="342" t="s">
        <v>52</v>
      </c>
      <c r="J75" s="342"/>
      <c r="K75" s="21" t="s">
        <v>53</v>
      </c>
      <c r="L75" s="292">
        <v>104082.52</v>
      </c>
      <c r="M75" s="22"/>
      <c r="N75" s="23"/>
    </row>
    <row r="76" spans="1:14" ht="95.1" customHeight="1" outlineLevel="1" x14ac:dyDescent="0.25">
      <c r="A76" s="18" t="s">
        <v>410</v>
      </c>
      <c r="B76" s="19" t="s">
        <v>433</v>
      </c>
      <c r="C76" s="19" t="s">
        <v>460</v>
      </c>
      <c r="D76" s="19"/>
      <c r="E76" s="20">
        <v>8310</v>
      </c>
      <c r="F76" s="346">
        <v>108</v>
      </c>
      <c r="G76" s="346"/>
      <c r="H76" s="20">
        <v>3220</v>
      </c>
      <c r="I76" s="342" t="s">
        <v>52</v>
      </c>
      <c r="J76" s="342"/>
      <c r="K76" s="21" t="s">
        <v>53</v>
      </c>
      <c r="L76" s="292">
        <v>104190.52</v>
      </c>
      <c r="M76" s="22"/>
      <c r="N76" s="23"/>
    </row>
    <row r="77" spans="1:14" ht="95.1" customHeight="1" outlineLevel="1" x14ac:dyDescent="0.25">
      <c r="A77" s="18" t="s">
        <v>410</v>
      </c>
      <c r="B77" s="19" t="s">
        <v>433</v>
      </c>
      <c r="C77" s="19" t="s">
        <v>460</v>
      </c>
      <c r="D77" s="19"/>
      <c r="E77" s="20">
        <v>8310</v>
      </c>
      <c r="F77" s="346">
        <v>543.20000000000005</v>
      </c>
      <c r="G77" s="346"/>
      <c r="H77" s="20">
        <v>3430</v>
      </c>
      <c r="I77" s="342" t="s">
        <v>52</v>
      </c>
      <c r="J77" s="342"/>
      <c r="K77" s="21" t="s">
        <v>53</v>
      </c>
      <c r="L77" s="292">
        <v>104733.72</v>
      </c>
      <c r="M77" s="22"/>
      <c r="N77" s="23"/>
    </row>
    <row r="78" spans="1:14" ht="95.1" customHeight="1" outlineLevel="1" x14ac:dyDescent="0.25">
      <c r="A78" s="18" t="s">
        <v>410</v>
      </c>
      <c r="B78" s="19" t="s">
        <v>433</v>
      </c>
      <c r="C78" s="19" t="s">
        <v>460</v>
      </c>
      <c r="D78" s="19"/>
      <c r="E78" s="20">
        <v>8310</v>
      </c>
      <c r="F78" s="346">
        <v>672.25</v>
      </c>
      <c r="G78" s="346"/>
      <c r="H78" s="20">
        <v>3430</v>
      </c>
      <c r="I78" s="342" t="s">
        <v>52</v>
      </c>
      <c r="J78" s="342"/>
      <c r="K78" s="21" t="s">
        <v>53</v>
      </c>
      <c r="L78" s="292">
        <v>105405.97</v>
      </c>
      <c r="M78" s="22"/>
      <c r="N78" s="23"/>
    </row>
    <row r="79" spans="1:14" ht="95.1" customHeight="1" outlineLevel="1" x14ac:dyDescent="0.25">
      <c r="A79" s="18" t="s">
        <v>412</v>
      </c>
      <c r="B79" s="19" t="s">
        <v>434</v>
      </c>
      <c r="C79" s="19" t="s">
        <v>460</v>
      </c>
      <c r="D79" s="19"/>
      <c r="E79" s="20">
        <v>8310</v>
      </c>
      <c r="F79" s="341">
        <v>6164.11</v>
      </c>
      <c r="G79" s="341"/>
      <c r="H79" s="20">
        <v>3220</v>
      </c>
      <c r="I79" s="342" t="s">
        <v>52</v>
      </c>
      <c r="J79" s="342"/>
      <c r="K79" s="21" t="s">
        <v>53</v>
      </c>
      <c r="L79" s="292">
        <v>111570.08</v>
      </c>
      <c r="M79" s="22"/>
      <c r="N79" s="23"/>
    </row>
    <row r="80" spans="1:14" ht="95.1" customHeight="1" outlineLevel="1" x14ac:dyDescent="0.25">
      <c r="A80" s="18" t="s">
        <v>412</v>
      </c>
      <c r="B80" s="19" t="s">
        <v>434</v>
      </c>
      <c r="C80" s="19" t="s">
        <v>460</v>
      </c>
      <c r="D80" s="19"/>
      <c r="E80" s="20">
        <v>8310</v>
      </c>
      <c r="F80" s="346">
        <v>138</v>
      </c>
      <c r="G80" s="346"/>
      <c r="H80" s="20">
        <v>3220</v>
      </c>
      <c r="I80" s="342" t="s">
        <v>52</v>
      </c>
      <c r="J80" s="342"/>
      <c r="K80" s="21" t="s">
        <v>53</v>
      </c>
      <c r="L80" s="292">
        <v>111708.08</v>
      </c>
      <c r="M80" s="22"/>
      <c r="N80" s="23"/>
    </row>
    <row r="81" spans="1:14" ht="95.1" customHeight="1" outlineLevel="1" x14ac:dyDescent="0.25">
      <c r="A81" s="18" t="s">
        <v>412</v>
      </c>
      <c r="B81" s="19" t="s">
        <v>434</v>
      </c>
      <c r="C81" s="19" t="s">
        <v>460</v>
      </c>
      <c r="D81" s="19"/>
      <c r="E81" s="20">
        <v>8310</v>
      </c>
      <c r="F81" s="346">
        <v>727.71</v>
      </c>
      <c r="G81" s="346"/>
      <c r="H81" s="20">
        <v>3430</v>
      </c>
      <c r="I81" s="342" t="s">
        <v>52</v>
      </c>
      <c r="J81" s="342"/>
      <c r="K81" s="21" t="s">
        <v>53</v>
      </c>
      <c r="L81" s="292">
        <v>112435.79</v>
      </c>
      <c r="M81" s="22"/>
      <c r="N81" s="23"/>
    </row>
    <row r="82" spans="1:14" ht="95.1" customHeight="1" outlineLevel="1" x14ac:dyDescent="0.25">
      <c r="A82" s="18" t="s">
        <v>412</v>
      </c>
      <c r="B82" s="19" t="s">
        <v>435</v>
      </c>
      <c r="C82" s="19" t="s">
        <v>460</v>
      </c>
      <c r="D82" s="19"/>
      <c r="E82" s="20">
        <v>8310</v>
      </c>
      <c r="F82" s="341">
        <v>6975.94</v>
      </c>
      <c r="G82" s="341"/>
      <c r="H82" s="20">
        <v>3220</v>
      </c>
      <c r="I82" s="342" t="s">
        <v>52</v>
      </c>
      <c r="J82" s="342"/>
      <c r="K82" s="21" t="s">
        <v>53</v>
      </c>
      <c r="L82" s="292">
        <v>119411.73</v>
      </c>
      <c r="M82" s="22"/>
      <c r="N82" s="23"/>
    </row>
    <row r="83" spans="1:14" ht="95.1" customHeight="1" outlineLevel="1" x14ac:dyDescent="0.25">
      <c r="A83" s="18" t="s">
        <v>412</v>
      </c>
      <c r="B83" s="19" t="s">
        <v>435</v>
      </c>
      <c r="C83" s="19" t="s">
        <v>460</v>
      </c>
      <c r="D83" s="19"/>
      <c r="E83" s="20">
        <v>8310</v>
      </c>
      <c r="F83" s="346">
        <v>84</v>
      </c>
      <c r="G83" s="346"/>
      <c r="H83" s="20">
        <v>3220</v>
      </c>
      <c r="I83" s="342" t="s">
        <v>52</v>
      </c>
      <c r="J83" s="342"/>
      <c r="K83" s="21" t="s">
        <v>53</v>
      </c>
      <c r="L83" s="292">
        <v>119495.73</v>
      </c>
      <c r="M83" s="22"/>
      <c r="N83" s="23"/>
    </row>
    <row r="84" spans="1:14" ht="95.1" customHeight="1" outlineLevel="1" x14ac:dyDescent="0.25">
      <c r="A84" s="18" t="s">
        <v>412</v>
      </c>
      <c r="B84" s="19" t="s">
        <v>435</v>
      </c>
      <c r="C84" s="19" t="s">
        <v>460</v>
      </c>
      <c r="D84" s="19"/>
      <c r="E84" s="20">
        <v>8310</v>
      </c>
      <c r="F84" s="346">
        <v>825.94</v>
      </c>
      <c r="G84" s="346"/>
      <c r="H84" s="20">
        <v>3430</v>
      </c>
      <c r="I84" s="342" t="s">
        <v>52</v>
      </c>
      <c r="J84" s="342"/>
      <c r="K84" s="21" t="s">
        <v>53</v>
      </c>
      <c r="L84" s="292">
        <v>120321.67</v>
      </c>
      <c r="M84" s="22"/>
      <c r="N84" s="23"/>
    </row>
    <row r="85" spans="1:14" ht="95.1" customHeight="1" outlineLevel="1" x14ac:dyDescent="0.25">
      <c r="A85" s="18" t="s">
        <v>386</v>
      </c>
      <c r="B85" s="19" t="s">
        <v>436</v>
      </c>
      <c r="C85" s="19" t="s">
        <v>460</v>
      </c>
      <c r="D85" s="19"/>
      <c r="E85" s="20">
        <v>8310</v>
      </c>
      <c r="F85" s="341">
        <v>5917.14</v>
      </c>
      <c r="G85" s="341"/>
      <c r="H85" s="20">
        <v>3220</v>
      </c>
      <c r="I85" s="342" t="s">
        <v>52</v>
      </c>
      <c r="J85" s="342"/>
      <c r="K85" s="21" t="s">
        <v>53</v>
      </c>
      <c r="L85" s="292">
        <v>126238.81</v>
      </c>
      <c r="M85" s="22"/>
      <c r="N85" s="23"/>
    </row>
    <row r="86" spans="1:14" ht="95.1" customHeight="1" outlineLevel="1" x14ac:dyDescent="0.25">
      <c r="A86" s="18" t="s">
        <v>386</v>
      </c>
      <c r="B86" s="19" t="s">
        <v>436</v>
      </c>
      <c r="C86" s="19" t="s">
        <v>460</v>
      </c>
      <c r="D86" s="19"/>
      <c r="E86" s="20">
        <v>8310</v>
      </c>
      <c r="F86" s="346">
        <v>42</v>
      </c>
      <c r="G86" s="346"/>
      <c r="H86" s="20">
        <v>3220</v>
      </c>
      <c r="I86" s="342" t="s">
        <v>52</v>
      </c>
      <c r="J86" s="342"/>
      <c r="K86" s="21" t="s">
        <v>53</v>
      </c>
      <c r="L86" s="292">
        <v>126280.81</v>
      </c>
      <c r="M86" s="22"/>
      <c r="N86" s="23"/>
    </row>
    <row r="87" spans="1:14" ht="95.1" customHeight="1" outlineLevel="1" x14ac:dyDescent="0.25">
      <c r="A87" s="18" t="s">
        <v>386</v>
      </c>
      <c r="B87" s="19" t="s">
        <v>436</v>
      </c>
      <c r="C87" s="19" t="s">
        <v>460</v>
      </c>
      <c r="D87" s="19"/>
      <c r="E87" s="20">
        <v>8310</v>
      </c>
      <c r="F87" s="341">
        <v>4783.47</v>
      </c>
      <c r="G87" s="341"/>
      <c r="H87" s="20">
        <v>3220</v>
      </c>
      <c r="I87" s="342" t="s">
        <v>52</v>
      </c>
      <c r="J87" s="342"/>
      <c r="K87" s="21" t="s">
        <v>53</v>
      </c>
      <c r="L87" s="292">
        <v>131064.28</v>
      </c>
      <c r="M87" s="22"/>
      <c r="N87" s="23"/>
    </row>
    <row r="88" spans="1:14" ht="95.1" customHeight="1" outlineLevel="1" x14ac:dyDescent="0.25">
      <c r="A88" s="18" t="s">
        <v>386</v>
      </c>
      <c r="B88" s="19" t="s">
        <v>436</v>
      </c>
      <c r="C88" s="19" t="s">
        <v>460</v>
      </c>
      <c r="D88" s="19"/>
      <c r="E88" s="20">
        <v>8310</v>
      </c>
      <c r="F88" s="346">
        <v>108</v>
      </c>
      <c r="G88" s="346"/>
      <c r="H88" s="20">
        <v>3220</v>
      </c>
      <c r="I88" s="342" t="s">
        <v>52</v>
      </c>
      <c r="J88" s="342"/>
      <c r="K88" s="21" t="s">
        <v>53</v>
      </c>
      <c r="L88" s="292">
        <v>131172.28</v>
      </c>
      <c r="M88" s="22"/>
      <c r="N88" s="23"/>
    </row>
    <row r="89" spans="1:14" ht="95.1" customHeight="1" outlineLevel="1" x14ac:dyDescent="0.25">
      <c r="A89" s="18" t="s">
        <v>386</v>
      </c>
      <c r="B89" s="19" t="s">
        <v>436</v>
      </c>
      <c r="C89" s="19" t="s">
        <v>460</v>
      </c>
      <c r="D89" s="19"/>
      <c r="E89" s="20">
        <v>8310</v>
      </c>
      <c r="F89" s="346">
        <v>697.82</v>
      </c>
      <c r="G89" s="346"/>
      <c r="H89" s="20">
        <v>3430</v>
      </c>
      <c r="I89" s="342" t="s">
        <v>52</v>
      </c>
      <c r="J89" s="342"/>
      <c r="K89" s="21" t="s">
        <v>53</v>
      </c>
      <c r="L89" s="292">
        <v>131870.1</v>
      </c>
      <c r="M89" s="22"/>
      <c r="N89" s="23"/>
    </row>
    <row r="90" spans="1:14" ht="95.1" customHeight="1" outlineLevel="1" x14ac:dyDescent="0.25">
      <c r="A90" s="18" t="s">
        <v>386</v>
      </c>
      <c r="B90" s="19" t="s">
        <v>436</v>
      </c>
      <c r="C90" s="19" t="s">
        <v>460</v>
      </c>
      <c r="D90" s="19"/>
      <c r="E90" s="20">
        <v>8310</v>
      </c>
      <c r="F90" s="346">
        <v>547.69000000000005</v>
      </c>
      <c r="G90" s="346"/>
      <c r="H90" s="20">
        <v>3430</v>
      </c>
      <c r="I90" s="342" t="s">
        <v>52</v>
      </c>
      <c r="J90" s="342"/>
      <c r="K90" s="21" t="s">
        <v>53</v>
      </c>
      <c r="L90" s="292">
        <v>132417.79</v>
      </c>
      <c r="M90" s="22"/>
      <c r="N90" s="23"/>
    </row>
    <row r="91" spans="1:14" ht="95.1" customHeight="1" outlineLevel="1" x14ac:dyDescent="0.25">
      <c r="A91" s="18" t="s">
        <v>388</v>
      </c>
      <c r="B91" s="19" t="s">
        <v>437</v>
      </c>
      <c r="C91" s="19" t="s">
        <v>460</v>
      </c>
      <c r="D91" s="19"/>
      <c r="E91" s="20">
        <v>8310</v>
      </c>
      <c r="F91" s="341">
        <v>7423.96</v>
      </c>
      <c r="G91" s="341"/>
      <c r="H91" s="20">
        <v>3220</v>
      </c>
      <c r="I91" s="342" t="s">
        <v>52</v>
      </c>
      <c r="J91" s="342"/>
      <c r="K91" s="21" t="s">
        <v>53</v>
      </c>
      <c r="L91" s="292">
        <v>139841.75</v>
      </c>
      <c r="M91" s="22"/>
      <c r="N91" s="23"/>
    </row>
    <row r="92" spans="1:14" ht="95.1" customHeight="1" outlineLevel="1" x14ac:dyDescent="0.25">
      <c r="A92" s="18" t="s">
        <v>388</v>
      </c>
      <c r="B92" s="19" t="s">
        <v>437</v>
      </c>
      <c r="C92" s="19" t="s">
        <v>460</v>
      </c>
      <c r="D92" s="19"/>
      <c r="E92" s="20">
        <v>8310</v>
      </c>
      <c r="F92" s="346">
        <v>144</v>
      </c>
      <c r="G92" s="346"/>
      <c r="H92" s="20">
        <v>3220</v>
      </c>
      <c r="I92" s="342" t="s">
        <v>52</v>
      </c>
      <c r="J92" s="342"/>
      <c r="K92" s="21" t="s">
        <v>53</v>
      </c>
      <c r="L92" s="292">
        <v>139985.75</v>
      </c>
      <c r="M92" s="22"/>
      <c r="N92" s="23"/>
    </row>
    <row r="93" spans="1:14" ht="95.1" customHeight="1" outlineLevel="1" x14ac:dyDescent="0.25">
      <c r="A93" s="18" t="s">
        <v>388</v>
      </c>
      <c r="B93" s="19" t="s">
        <v>437</v>
      </c>
      <c r="C93" s="19" t="s">
        <v>460</v>
      </c>
      <c r="D93" s="19"/>
      <c r="E93" s="20">
        <v>8310</v>
      </c>
      <c r="F93" s="346">
        <v>880.15</v>
      </c>
      <c r="G93" s="346"/>
      <c r="H93" s="20">
        <v>3430</v>
      </c>
      <c r="I93" s="342" t="s">
        <v>52</v>
      </c>
      <c r="J93" s="342"/>
      <c r="K93" s="21" t="s">
        <v>53</v>
      </c>
      <c r="L93" s="292">
        <v>140865.9</v>
      </c>
      <c r="M93" s="22"/>
      <c r="N93" s="23"/>
    </row>
    <row r="94" spans="1:14" ht="95.1" customHeight="1" outlineLevel="1" x14ac:dyDescent="0.25">
      <c r="A94" s="18" t="s">
        <v>388</v>
      </c>
      <c r="B94" s="19" t="s">
        <v>438</v>
      </c>
      <c r="C94" s="19" t="s">
        <v>460</v>
      </c>
      <c r="D94" s="19"/>
      <c r="E94" s="20">
        <v>8310</v>
      </c>
      <c r="F94" s="341">
        <v>7018.48</v>
      </c>
      <c r="G94" s="341"/>
      <c r="H94" s="20">
        <v>3220</v>
      </c>
      <c r="I94" s="342" t="s">
        <v>52</v>
      </c>
      <c r="J94" s="342"/>
      <c r="K94" s="21" t="s">
        <v>53</v>
      </c>
      <c r="L94" s="292">
        <v>147884.38</v>
      </c>
      <c r="M94" s="22"/>
      <c r="N94" s="23"/>
    </row>
    <row r="95" spans="1:14" ht="95.1" customHeight="1" outlineLevel="1" x14ac:dyDescent="0.25">
      <c r="A95" s="18" t="s">
        <v>388</v>
      </c>
      <c r="B95" s="19" t="s">
        <v>438</v>
      </c>
      <c r="C95" s="19" t="s">
        <v>460</v>
      </c>
      <c r="D95" s="19"/>
      <c r="E95" s="20">
        <v>8310</v>
      </c>
      <c r="F95" s="346">
        <v>126</v>
      </c>
      <c r="G95" s="346"/>
      <c r="H95" s="20">
        <v>3220</v>
      </c>
      <c r="I95" s="342" t="s">
        <v>52</v>
      </c>
      <c r="J95" s="342"/>
      <c r="K95" s="21" t="s">
        <v>53</v>
      </c>
      <c r="L95" s="292">
        <v>148010.38</v>
      </c>
      <c r="M95" s="22"/>
      <c r="N95" s="23"/>
    </row>
    <row r="96" spans="1:14" ht="95.1" customHeight="1" outlineLevel="1" x14ac:dyDescent="0.25">
      <c r="A96" s="18" t="s">
        <v>388</v>
      </c>
      <c r="B96" s="19" t="s">
        <v>438</v>
      </c>
      <c r="C96" s="19" t="s">
        <v>460</v>
      </c>
      <c r="D96" s="19"/>
      <c r="E96" s="20">
        <v>8310</v>
      </c>
      <c r="F96" s="346">
        <v>831.09</v>
      </c>
      <c r="G96" s="346"/>
      <c r="H96" s="20">
        <v>3430</v>
      </c>
      <c r="I96" s="342" t="s">
        <v>52</v>
      </c>
      <c r="J96" s="342"/>
      <c r="K96" s="21" t="s">
        <v>53</v>
      </c>
      <c r="L96" s="292">
        <v>148841.47</v>
      </c>
      <c r="M96" s="22"/>
      <c r="N96" s="23"/>
    </row>
    <row r="97" spans="1:14" ht="95.1" customHeight="1" outlineLevel="1" x14ac:dyDescent="0.25">
      <c r="A97" s="18" t="s">
        <v>416</v>
      </c>
      <c r="B97" s="19" t="s">
        <v>439</v>
      </c>
      <c r="C97" s="19" t="s">
        <v>460</v>
      </c>
      <c r="D97" s="19"/>
      <c r="E97" s="20">
        <v>8310</v>
      </c>
      <c r="F97" s="341">
        <v>4011.19</v>
      </c>
      <c r="G97" s="341"/>
      <c r="H97" s="20">
        <v>3220</v>
      </c>
      <c r="I97" s="342" t="s">
        <v>52</v>
      </c>
      <c r="J97" s="342"/>
      <c r="K97" s="21" t="s">
        <v>53</v>
      </c>
      <c r="L97" s="292">
        <v>152852.66</v>
      </c>
      <c r="M97" s="22"/>
      <c r="N97" s="23"/>
    </row>
    <row r="98" spans="1:14" ht="95.1" customHeight="1" outlineLevel="1" x14ac:dyDescent="0.25">
      <c r="A98" s="18" t="s">
        <v>416</v>
      </c>
      <c r="B98" s="19" t="s">
        <v>439</v>
      </c>
      <c r="C98" s="19" t="s">
        <v>460</v>
      </c>
      <c r="D98" s="19"/>
      <c r="E98" s="20">
        <v>8310</v>
      </c>
      <c r="F98" s="346">
        <v>90</v>
      </c>
      <c r="G98" s="346"/>
      <c r="H98" s="20">
        <v>3220</v>
      </c>
      <c r="I98" s="342" t="s">
        <v>52</v>
      </c>
      <c r="J98" s="342"/>
      <c r="K98" s="21" t="s">
        <v>53</v>
      </c>
      <c r="L98" s="292">
        <v>152942.66</v>
      </c>
      <c r="M98" s="22"/>
      <c r="N98" s="23"/>
    </row>
    <row r="99" spans="1:14" ht="95.1" customHeight="1" outlineLevel="1" x14ac:dyDescent="0.25">
      <c r="A99" s="18" t="s">
        <v>416</v>
      </c>
      <c r="B99" s="19" t="s">
        <v>439</v>
      </c>
      <c r="C99" s="19" t="s">
        <v>460</v>
      </c>
      <c r="D99" s="19"/>
      <c r="E99" s="20">
        <v>8310</v>
      </c>
      <c r="F99" s="341">
        <v>1384.5</v>
      </c>
      <c r="G99" s="341"/>
      <c r="H99" s="20">
        <v>3220</v>
      </c>
      <c r="I99" s="342" t="s">
        <v>52</v>
      </c>
      <c r="J99" s="342"/>
      <c r="K99" s="21" t="s">
        <v>53</v>
      </c>
      <c r="L99" s="292">
        <v>154327.16</v>
      </c>
      <c r="M99" s="22"/>
      <c r="N99" s="23"/>
    </row>
    <row r="100" spans="1:14" ht="95.1" customHeight="1" outlineLevel="1" x14ac:dyDescent="0.25">
      <c r="A100" s="18" t="s">
        <v>416</v>
      </c>
      <c r="B100" s="19" t="s">
        <v>439</v>
      </c>
      <c r="C100" s="19" t="s">
        <v>460</v>
      </c>
      <c r="D100" s="19"/>
      <c r="E100" s="20">
        <v>8310</v>
      </c>
      <c r="F100" s="346">
        <v>485.35</v>
      </c>
      <c r="G100" s="346"/>
      <c r="H100" s="20">
        <v>3430</v>
      </c>
      <c r="I100" s="342" t="s">
        <v>52</v>
      </c>
      <c r="J100" s="342"/>
      <c r="K100" s="21" t="s">
        <v>53</v>
      </c>
      <c r="L100" s="292">
        <v>154812.51</v>
      </c>
      <c r="M100" s="22"/>
      <c r="N100" s="23"/>
    </row>
    <row r="101" spans="1:14" ht="95.1" customHeight="1" outlineLevel="1" x14ac:dyDescent="0.25">
      <c r="A101" s="18" t="s">
        <v>416</v>
      </c>
      <c r="B101" s="19" t="s">
        <v>440</v>
      </c>
      <c r="C101" s="19" t="s">
        <v>460</v>
      </c>
      <c r="D101" s="19"/>
      <c r="E101" s="20">
        <v>8310</v>
      </c>
      <c r="F101" s="341">
        <v>6816.23</v>
      </c>
      <c r="G101" s="341"/>
      <c r="H101" s="20">
        <v>3220</v>
      </c>
      <c r="I101" s="342" t="s">
        <v>52</v>
      </c>
      <c r="J101" s="342"/>
      <c r="K101" s="21" t="s">
        <v>53</v>
      </c>
      <c r="L101" s="292">
        <v>161628.74</v>
      </c>
      <c r="M101" s="22"/>
      <c r="N101" s="23"/>
    </row>
    <row r="102" spans="1:14" ht="95.1" customHeight="1" outlineLevel="1" x14ac:dyDescent="0.25">
      <c r="A102" s="18" t="s">
        <v>416</v>
      </c>
      <c r="B102" s="19" t="s">
        <v>440</v>
      </c>
      <c r="C102" s="19" t="s">
        <v>460</v>
      </c>
      <c r="D102" s="19"/>
      <c r="E102" s="20">
        <v>8310</v>
      </c>
      <c r="F102" s="346">
        <v>120</v>
      </c>
      <c r="G102" s="346"/>
      <c r="H102" s="20">
        <v>3220</v>
      </c>
      <c r="I102" s="342" t="s">
        <v>52</v>
      </c>
      <c r="J102" s="342"/>
      <c r="K102" s="21" t="s">
        <v>53</v>
      </c>
      <c r="L102" s="292">
        <v>161748.74</v>
      </c>
      <c r="M102" s="22"/>
      <c r="N102" s="23"/>
    </row>
    <row r="103" spans="1:14" ht="95.1" customHeight="1" outlineLevel="1" x14ac:dyDescent="0.25">
      <c r="A103" s="18" t="s">
        <v>416</v>
      </c>
      <c r="B103" s="19" t="s">
        <v>440</v>
      </c>
      <c r="C103" s="19" t="s">
        <v>460</v>
      </c>
      <c r="D103" s="19"/>
      <c r="E103" s="20">
        <v>8310</v>
      </c>
      <c r="F103" s="346">
        <v>806.61</v>
      </c>
      <c r="G103" s="346"/>
      <c r="H103" s="20">
        <v>3430</v>
      </c>
      <c r="I103" s="342" t="s">
        <v>52</v>
      </c>
      <c r="J103" s="342"/>
      <c r="K103" s="21" t="s">
        <v>53</v>
      </c>
      <c r="L103" s="292">
        <v>162555.35</v>
      </c>
      <c r="M103" s="22"/>
      <c r="N103" s="23"/>
    </row>
    <row r="104" spans="1:14" ht="95.1" customHeight="1" outlineLevel="1" x14ac:dyDescent="0.25">
      <c r="A104" s="18" t="s">
        <v>418</v>
      </c>
      <c r="B104" s="19" t="s">
        <v>441</v>
      </c>
      <c r="C104" s="19" t="s">
        <v>460</v>
      </c>
      <c r="D104" s="19"/>
      <c r="E104" s="20">
        <v>8310</v>
      </c>
      <c r="F104" s="341">
        <v>12970.8</v>
      </c>
      <c r="G104" s="341"/>
      <c r="H104" s="20">
        <v>3220</v>
      </c>
      <c r="I104" s="342" t="s">
        <v>52</v>
      </c>
      <c r="J104" s="342"/>
      <c r="K104" s="21" t="s">
        <v>53</v>
      </c>
      <c r="L104" s="292">
        <v>175526.15</v>
      </c>
      <c r="M104" s="22"/>
      <c r="N104" s="23"/>
    </row>
    <row r="105" spans="1:14" ht="95.1" customHeight="1" outlineLevel="1" x14ac:dyDescent="0.25">
      <c r="A105" s="18" t="s">
        <v>418</v>
      </c>
      <c r="B105" s="19" t="s">
        <v>441</v>
      </c>
      <c r="C105" s="19" t="s">
        <v>460</v>
      </c>
      <c r="D105" s="19"/>
      <c r="E105" s="20">
        <v>8310</v>
      </c>
      <c r="F105" s="346">
        <v>114</v>
      </c>
      <c r="G105" s="346"/>
      <c r="H105" s="20">
        <v>3220</v>
      </c>
      <c r="I105" s="342" t="s">
        <v>52</v>
      </c>
      <c r="J105" s="342"/>
      <c r="K105" s="21" t="s">
        <v>53</v>
      </c>
      <c r="L105" s="292">
        <v>175640.15</v>
      </c>
      <c r="M105" s="22"/>
      <c r="N105" s="23"/>
    </row>
    <row r="106" spans="1:14" ht="95.1" customHeight="1" outlineLevel="1" x14ac:dyDescent="0.25">
      <c r="A106" s="18" t="s">
        <v>418</v>
      </c>
      <c r="B106" s="19" t="s">
        <v>441</v>
      </c>
      <c r="C106" s="19" t="s">
        <v>460</v>
      </c>
      <c r="D106" s="19"/>
      <c r="E106" s="20">
        <v>8310</v>
      </c>
      <c r="F106" s="341">
        <v>9239.61</v>
      </c>
      <c r="G106" s="341"/>
      <c r="H106" s="20">
        <v>3220</v>
      </c>
      <c r="I106" s="342" t="s">
        <v>52</v>
      </c>
      <c r="J106" s="342"/>
      <c r="K106" s="21" t="s">
        <v>53</v>
      </c>
      <c r="L106" s="292">
        <v>184879.76</v>
      </c>
      <c r="M106" s="22"/>
      <c r="N106" s="23"/>
    </row>
    <row r="107" spans="1:14" ht="95.1" customHeight="1" outlineLevel="1" x14ac:dyDescent="0.25">
      <c r="A107" s="18" t="s">
        <v>418</v>
      </c>
      <c r="B107" s="19" t="s">
        <v>441</v>
      </c>
      <c r="C107" s="19" t="s">
        <v>460</v>
      </c>
      <c r="D107" s="19"/>
      <c r="E107" s="20">
        <v>8310</v>
      </c>
      <c r="F107" s="346">
        <v>78</v>
      </c>
      <c r="G107" s="346"/>
      <c r="H107" s="20">
        <v>3220</v>
      </c>
      <c r="I107" s="342" t="s">
        <v>52</v>
      </c>
      <c r="J107" s="342"/>
      <c r="K107" s="21" t="s">
        <v>53</v>
      </c>
      <c r="L107" s="292">
        <v>184957.76</v>
      </c>
      <c r="M107" s="22"/>
      <c r="N107" s="23"/>
    </row>
    <row r="108" spans="1:14" ht="95.1" customHeight="1" outlineLevel="1" x14ac:dyDescent="0.25">
      <c r="A108" s="18" t="s">
        <v>418</v>
      </c>
      <c r="B108" s="19" t="s">
        <v>441</v>
      </c>
      <c r="C108" s="19" t="s">
        <v>460</v>
      </c>
      <c r="D108" s="19"/>
      <c r="E108" s="20">
        <v>8310</v>
      </c>
      <c r="F108" s="341">
        <v>1553.04</v>
      </c>
      <c r="G108" s="341"/>
      <c r="H108" s="20">
        <v>3430</v>
      </c>
      <c r="I108" s="342" t="s">
        <v>52</v>
      </c>
      <c r="J108" s="342"/>
      <c r="K108" s="21" t="s">
        <v>53</v>
      </c>
      <c r="L108" s="292">
        <v>186510.8</v>
      </c>
      <c r="M108" s="22"/>
      <c r="N108" s="23"/>
    </row>
    <row r="109" spans="1:14" ht="95.1" customHeight="1" outlineLevel="1" x14ac:dyDescent="0.25">
      <c r="A109" s="18" t="s">
        <v>418</v>
      </c>
      <c r="B109" s="19" t="s">
        <v>441</v>
      </c>
      <c r="C109" s="19" t="s">
        <v>460</v>
      </c>
      <c r="D109" s="19"/>
      <c r="E109" s="20">
        <v>8310</v>
      </c>
      <c r="F109" s="341">
        <v>1106.76</v>
      </c>
      <c r="G109" s="341"/>
      <c r="H109" s="20">
        <v>3430</v>
      </c>
      <c r="I109" s="342" t="s">
        <v>52</v>
      </c>
      <c r="J109" s="342"/>
      <c r="K109" s="21" t="s">
        <v>53</v>
      </c>
      <c r="L109" s="292">
        <v>187617.56</v>
      </c>
      <c r="M109" s="22"/>
      <c r="N109" s="23"/>
    </row>
    <row r="110" spans="1:14" ht="12" customHeight="1" x14ac:dyDescent="0.25">
      <c r="A110" s="332" t="s">
        <v>54</v>
      </c>
      <c r="B110" s="332"/>
      <c r="C110" s="332"/>
      <c r="D110" s="332"/>
      <c r="E110" s="347">
        <v>187617.56</v>
      </c>
      <c r="F110" s="347"/>
      <c r="G110" s="347"/>
      <c r="H110" s="348">
        <v>0</v>
      </c>
      <c r="I110" s="348"/>
      <c r="J110" s="348"/>
      <c r="K110" s="14" t="s">
        <v>53</v>
      </c>
      <c r="L110" s="256">
        <v>187617.56</v>
      </c>
      <c r="M110" s="16"/>
      <c r="N110" s="17">
        <v>0</v>
      </c>
    </row>
  </sheetData>
  <mergeCells count="219"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  <mergeCell ref="F9:G9"/>
    <mergeCell ref="I9:J9"/>
    <mergeCell ref="F10:G10"/>
    <mergeCell ref="I10:J10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20:G20"/>
    <mergeCell ref="I20:J20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A110:D110"/>
    <mergeCell ref="E110:G110"/>
    <mergeCell ref="H110:J110"/>
    <mergeCell ref="F107:G107"/>
    <mergeCell ref="I107:J107"/>
    <mergeCell ref="F108:G108"/>
    <mergeCell ref="I108:J108"/>
    <mergeCell ref="F109:G109"/>
    <mergeCell ref="I109:J10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0"/>
  <sheetViews>
    <sheetView workbookViewId="0">
      <selection activeCell="E228" sqref="E228"/>
    </sheetView>
  </sheetViews>
  <sheetFormatPr defaultColWidth="7.875" defaultRowHeight="11.45" customHeight="1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340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4" t="s">
        <v>50</v>
      </c>
      <c r="F6" s="344"/>
      <c r="G6" s="344"/>
      <c r="H6" s="29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1.099999999999994" customHeight="1" outlineLevel="1" x14ac:dyDescent="0.25">
      <c r="A8" s="18" t="s">
        <v>399</v>
      </c>
      <c r="B8" s="19" t="s">
        <v>422</v>
      </c>
      <c r="C8" s="19" t="s">
        <v>268</v>
      </c>
      <c r="D8" s="19" t="s">
        <v>341</v>
      </c>
      <c r="E8" s="20">
        <v>8310</v>
      </c>
      <c r="F8" s="341">
        <v>6021.39</v>
      </c>
      <c r="G8" s="341"/>
      <c r="H8" s="20">
        <v>3213</v>
      </c>
      <c r="I8" s="342" t="s">
        <v>52</v>
      </c>
      <c r="J8" s="342"/>
      <c r="K8" s="21" t="s">
        <v>53</v>
      </c>
      <c r="L8" s="292">
        <v>6021.39</v>
      </c>
      <c r="M8" s="22"/>
      <c r="N8" s="23"/>
      <c r="O8" s="24"/>
    </row>
    <row r="9" spans="1:15" ht="59.1" customHeight="1" outlineLevel="1" x14ac:dyDescent="0.25">
      <c r="A9" s="18" t="s">
        <v>399</v>
      </c>
      <c r="B9" s="19" t="s">
        <v>422</v>
      </c>
      <c r="C9" s="19" t="s">
        <v>268</v>
      </c>
      <c r="D9" s="19" t="s">
        <v>341</v>
      </c>
      <c r="E9" s="20">
        <v>8310</v>
      </c>
      <c r="F9" s="341">
        <v>6498.4</v>
      </c>
      <c r="G9" s="341"/>
      <c r="H9" s="20">
        <v>3213</v>
      </c>
      <c r="I9" s="342" t="s">
        <v>52</v>
      </c>
      <c r="J9" s="342"/>
      <c r="K9" s="21" t="s">
        <v>53</v>
      </c>
      <c r="L9" s="292">
        <v>12519.79</v>
      </c>
      <c r="M9" s="22"/>
      <c r="N9" s="23"/>
      <c r="O9" s="24"/>
    </row>
    <row r="10" spans="1:15" ht="59.1" customHeight="1" outlineLevel="1" x14ac:dyDescent="0.25">
      <c r="A10" s="18" t="s">
        <v>399</v>
      </c>
      <c r="B10" s="19" t="s">
        <v>422</v>
      </c>
      <c r="C10" s="19" t="s">
        <v>268</v>
      </c>
      <c r="D10" s="19" t="s">
        <v>341</v>
      </c>
      <c r="E10" s="20">
        <v>8310</v>
      </c>
      <c r="F10" s="346">
        <v>276.01</v>
      </c>
      <c r="G10" s="346"/>
      <c r="H10" s="20">
        <v>3213</v>
      </c>
      <c r="I10" s="342" t="s">
        <v>52</v>
      </c>
      <c r="J10" s="342"/>
      <c r="K10" s="21" t="s">
        <v>53</v>
      </c>
      <c r="L10" s="292">
        <v>12795.800000000001</v>
      </c>
      <c r="M10" s="22"/>
      <c r="N10" s="23"/>
      <c r="O10" s="24"/>
    </row>
    <row r="11" spans="1:15" ht="59.1" customHeight="1" outlineLevel="1" x14ac:dyDescent="0.25">
      <c r="A11" s="18" t="s">
        <v>399</v>
      </c>
      <c r="B11" s="19" t="s">
        <v>422</v>
      </c>
      <c r="C11" s="19" t="s">
        <v>268</v>
      </c>
      <c r="D11" s="19" t="s">
        <v>341</v>
      </c>
      <c r="E11" s="20">
        <v>8310</v>
      </c>
      <c r="F11" s="341">
        <v>15864.99</v>
      </c>
      <c r="G11" s="341"/>
      <c r="H11" s="20">
        <v>3213</v>
      </c>
      <c r="I11" s="342" t="s">
        <v>52</v>
      </c>
      <c r="J11" s="342"/>
      <c r="K11" s="21" t="s">
        <v>53</v>
      </c>
      <c r="L11" s="292">
        <v>28660.79</v>
      </c>
      <c r="M11" s="22"/>
      <c r="N11" s="23"/>
      <c r="O11" s="24"/>
    </row>
    <row r="12" spans="1:15" ht="59.1" customHeight="1" outlineLevel="1" x14ac:dyDescent="0.25">
      <c r="A12" s="18" t="s">
        <v>399</v>
      </c>
      <c r="B12" s="19" t="s">
        <v>422</v>
      </c>
      <c r="C12" s="19" t="s">
        <v>268</v>
      </c>
      <c r="D12" s="19" t="s">
        <v>341</v>
      </c>
      <c r="E12" s="20">
        <v>8310</v>
      </c>
      <c r="F12" s="341">
        <v>6498.36</v>
      </c>
      <c r="G12" s="341"/>
      <c r="H12" s="20">
        <v>3213</v>
      </c>
      <c r="I12" s="342" t="s">
        <v>52</v>
      </c>
      <c r="J12" s="342"/>
      <c r="K12" s="21" t="s">
        <v>53</v>
      </c>
      <c r="L12" s="292">
        <v>35159.15</v>
      </c>
      <c r="M12" s="22"/>
      <c r="N12" s="23"/>
      <c r="O12" s="24"/>
    </row>
    <row r="13" spans="1:15" ht="59.1" customHeight="1" outlineLevel="1" x14ac:dyDescent="0.25">
      <c r="A13" s="18" t="s">
        <v>399</v>
      </c>
      <c r="B13" s="19" t="s">
        <v>422</v>
      </c>
      <c r="C13" s="19" t="s">
        <v>268</v>
      </c>
      <c r="D13" s="19" t="s">
        <v>341</v>
      </c>
      <c r="E13" s="20">
        <v>8310</v>
      </c>
      <c r="F13" s="346">
        <v>216</v>
      </c>
      <c r="G13" s="346"/>
      <c r="H13" s="20">
        <v>3213</v>
      </c>
      <c r="I13" s="342" t="s">
        <v>52</v>
      </c>
      <c r="J13" s="342"/>
      <c r="K13" s="21" t="s">
        <v>53</v>
      </c>
      <c r="L13" s="292">
        <v>35375.15</v>
      </c>
      <c r="M13" s="22"/>
      <c r="N13" s="23"/>
      <c r="O13" s="24"/>
    </row>
    <row r="14" spans="1:15" ht="59.1" customHeight="1" outlineLevel="1" x14ac:dyDescent="0.25">
      <c r="A14" s="18" t="s">
        <v>399</v>
      </c>
      <c r="B14" s="19" t="s">
        <v>422</v>
      </c>
      <c r="C14" s="19" t="s">
        <v>268</v>
      </c>
      <c r="D14" s="19" t="s">
        <v>341</v>
      </c>
      <c r="E14" s="20">
        <v>8310</v>
      </c>
      <c r="F14" s="341">
        <v>11128</v>
      </c>
      <c r="G14" s="341"/>
      <c r="H14" s="20">
        <v>3213</v>
      </c>
      <c r="I14" s="342" t="s">
        <v>52</v>
      </c>
      <c r="J14" s="342"/>
      <c r="K14" s="21" t="s">
        <v>53</v>
      </c>
      <c r="L14" s="292">
        <v>46503.15</v>
      </c>
      <c r="M14" s="22"/>
      <c r="N14" s="23"/>
      <c r="O14" s="24"/>
    </row>
    <row r="15" spans="1:15" ht="71.099999999999994" customHeight="1" outlineLevel="1" x14ac:dyDescent="0.25">
      <c r="A15" s="18" t="s">
        <v>401</v>
      </c>
      <c r="B15" s="19" t="s">
        <v>424</v>
      </c>
      <c r="C15" s="19" t="s">
        <v>268</v>
      </c>
      <c r="D15" s="19" t="s">
        <v>341</v>
      </c>
      <c r="E15" s="20">
        <v>8310</v>
      </c>
      <c r="F15" s="341">
        <v>5110.91</v>
      </c>
      <c r="G15" s="341"/>
      <c r="H15" s="20">
        <v>3213</v>
      </c>
      <c r="I15" s="342" t="s">
        <v>52</v>
      </c>
      <c r="J15" s="342"/>
      <c r="K15" s="21" t="s">
        <v>53</v>
      </c>
      <c r="L15" s="292">
        <v>51614.06</v>
      </c>
      <c r="M15" s="22"/>
      <c r="N15" s="23"/>
      <c r="O15" s="24"/>
    </row>
    <row r="16" spans="1:15" ht="59.1" customHeight="1" outlineLevel="1" x14ac:dyDescent="0.25">
      <c r="A16" s="18" t="s">
        <v>401</v>
      </c>
      <c r="B16" s="19" t="s">
        <v>424</v>
      </c>
      <c r="C16" s="19" t="s">
        <v>268</v>
      </c>
      <c r="D16" s="19" t="s">
        <v>341</v>
      </c>
      <c r="E16" s="20">
        <v>8310</v>
      </c>
      <c r="F16" s="341">
        <v>5873.53</v>
      </c>
      <c r="G16" s="341"/>
      <c r="H16" s="20">
        <v>3213</v>
      </c>
      <c r="I16" s="342" t="s">
        <v>52</v>
      </c>
      <c r="J16" s="342"/>
      <c r="K16" s="21" t="s">
        <v>53</v>
      </c>
      <c r="L16" s="292">
        <v>57487.59</v>
      </c>
      <c r="M16" s="22"/>
      <c r="N16" s="23"/>
      <c r="O16" s="24"/>
    </row>
    <row r="17" spans="1:15" ht="59.1" customHeight="1" outlineLevel="1" x14ac:dyDescent="0.25">
      <c r="A17" s="18" t="s">
        <v>401</v>
      </c>
      <c r="B17" s="19" t="s">
        <v>424</v>
      </c>
      <c r="C17" s="19" t="s">
        <v>268</v>
      </c>
      <c r="D17" s="19" t="s">
        <v>341</v>
      </c>
      <c r="E17" s="20">
        <v>8310</v>
      </c>
      <c r="F17" s="341">
        <v>13203.89</v>
      </c>
      <c r="G17" s="341"/>
      <c r="H17" s="20">
        <v>3213</v>
      </c>
      <c r="I17" s="342" t="s">
        <v>52</v>
      </c>
      <c r="J17" s="342"/>
      <c r="K17" s="21" t="s">
        <v>53</v>
      </c>
      <c r="L17" s="292">
        <v>70691.48</v>
      </c>
      <c r="M17" s="22"/>
      <c r="N17" s="23"/>
      <c r="O17" s="24"/>
    </row>
    <row r="18" spans="1:15" ht="59.1" customHeight="1" outlineLevel="1" x14ac:dyDescent="0.25">
      <c r="A18" s="18" t="s">
        <v>401</v>
      </c>
      <c r="B18" s="19" t="s">
        <v>424</v>
      </c>
      <c r="C18" s="19" t="s">
        <v>268</v>
      </c>
      <c r="D18" s="19" t="s">
        <v>341</v>
      </c>
      <c r="E18" s="20">
        <v>8310</v>
      </c>
      <c r="F18" s="346">
        <v>276.01</v>
      </c>
      <c r="G18" s="346"/>
      <c r="H18" s="20">
        <v>3213</v>
      </c>
      <c r="I18" s="342" t="s">
        <v>52</v>
      </c>
      <c r="J18" s="342"/>
      <c r="K18" s="21" t="s">
        <v>53</v>
      </c>
      <c r="L18" s="292">
        <v>70967.489999999991</v>
      </c>
      <c r="M18" s="22"/>
      <c r="N18" s="23"/>
      <c r="O18" s="24"/>
    </row>
    <row r="19" spans="1:15" ht="59.1" customHeight="1" outlineLevel="1" x14ac:dyDescent="0.25">
      <c r="A19" s="18" t="s">
        <v>401</v>
      </c>
      <c r="B19" s="19" t="s">
        <v>424</v>
      </c>
      <c r="C19" s="19" t="s">
        <v>268</v>
      </c>
      <c r="D19" s="19" t="s">
        <v>341</v>
      </c>
      <c r="E19" s="20">
        <v>8310</v>
      </c>
      <c r="F19" s="341">
        <v>5901.9</v>
      </c>
      <c r="G19" s="341"/>
      <c r="H19" s="20">
        <v>3213</v>
      </c>
      <c r="I19" s="342" t="s">
        <v>52</v>
      </c>
      <c r="J19" s="342"/>
      <c r="K19" s="21" t="s">
        <v>53</v>
      </c>
      <c r="L19" s="292">
        <v>76869.389999999985</v>
      </c>
      <c r="M19" s="22"/>
      <c r="N19" s="23"/>
      <c r="O19" s="24"/>
    </row>
    <row r="20" spans="1:15" ht="59.1" customHeight="1" outlineLevel="1" x14ac:dyDescent="0.25">
      <c r="A20" s="18" t="s">
        <v>401</v>
      </c>
      <c r="B20" s="19" t="s">
        <v>424</v>
      </c>
      <c r="C20" s="19" t="s">
        <v>268</v>
      </c>
      <c r="D20" s="19" t="s">
        <v>341</v>
      </c>
      <c r="E20" s="20">
        <v>8310</v>
      </c>
      <c r="F20" s="341">
        <v>7931.99</v>
      </c>
      <c r="G20" s="341"/>
      <c r="H20" s="20">
        <v>3213</v>
      </c>
      <c r="I20" s="342" t="s">
        <v>52</v>
      </c>
      <c r="J20" s="342"/>
      <c r="K20" s="21" t="s">
        <v>53</v>
      </c>
      <c r="L20" s="292">
        <v>84801.37999999999</v>
      </c>
      <c r="M20" s="22"/>
      <c r="N20" s="23"/>
      <c r="O20" s="24"/>
    </row>
    <row r="21" spans="1:15" ht="71.099999999999994" customHeight="1" outlineLevel="1" x14ac:dyDescent="0.25">
      <c r="A21" s="18" t="s">
        <v>403</v>
      </c>
      <c r="B21" s="19" t="s">
        <v>426</v>
      </c>
      <c r="C21" s="19" t="s">
        <v>268</v>
      </c>
      <c r="D21" s="19" t="s">
        <v>341</v>
      </c>
      <c r="E21" s="20">
        <v>8310</v>
      </c>
      <c r="F21" s="341">
        <v>5115.67</v>
      </c>
      <c r="G21" s="341"/>
      <c r="H21" s="20">
        <v>3213</v>
      </c>
      <c r="I21" s="342" t="s">
        <v>52</v>
      </c>
      <c r="J21" s="342"/>
      <c r="K21" s="21" t="s">
        <v>53</v>
      </c>
      <c r="L21" s="292">
        <v>89917.049999999988</v>
      </c>
      <c r="M21" s="22"/>
      <c r="N21" s="23"/>
      <c r="O21" s="24"/>
    </row>
    <row r="22" spans="1:15" ht="71.099999999999994" customHeight="1" outlineLevel="1" x14ac:dyDescent="0.25">
      <c r="A22" s="18" t="s">
        <v>403</v>
      </c>
      <c r="B22" s="19" t="s">
        <v>426</v>
      </c>
      <c r="C22" s="19" t="s">
        <v>268</v>
      </c>
      <c r="D22" s="19" t="s">
        <v>341</v>
      </c>
      <c r="E22" s="20">
        <v>8310</v>
      </c>
      <c r="F22" s="346">
        <v>618.85</v>
      </c>
      <c r="G22" s="346"/>
      <c r="H22" s="20">
        <v>3213</v>
      </c>
      <c r="I22" s="342" t="s">
        <v>52</v>
      </c>
      <c r="J22" s="342"/>
      <c r="K22" s="21" t="s">
        <v>53</v>
      </c>
      <c r="L22" s="292">
        <v>90535.9</v>
      </c>
      <c r="M22" s="22"/>
      <c r="N22" s="23"/>
      <c r="O22" s="24"/>
    </row>
    <row r="23" spans="1:15" ht="59.1" customHeight="1" outlineLevel="1" x14ac:dyDescent="0.25">
      <c r="A23" s="18" t="s">
        <v>403</v>
      </c>
      <c r="B23" s="19" t="s">
        <v>426</v>
      </c>
      <c r="C23" s="19" t="s">
        <v>268</v>
      </c>
      <c r="D23" s="19" t="s">
        <v>341</v>
      </c>
      <c r="E23" s="20">
        <v>8310</v>
      </c>
      <c r="F23" s="341">
        <v>6497.91</v>
      </c>
      <c r="G23" s="341"/>
      <c r="H23" s="20">
        <v>3213</v>
      </c>
      <c r="I23" s="342" t="s">
        <v>52</v>
      </c>
      <c r="J23" s="342"/>
      <c r="K23" s="21" t="s">
        <v>53</v>
      </c>
      <c r="L23" s="292">
        <v>97033.81</v>
      </c>
      <c r="M23" s="22"/>
      <c r="N23" s="23"/>
      <c r="O23" s="24"/>
    </row>
    <row r="24" spans="1:15" ht="59.1" customHeight="1" outlineLevel="1" x14ac:dyDescent="0.25">
      <c r="A24" s="18" t="s">
        <v>403</v>
      </c>
      <c r="B24" s="19" t="s">
        <v>426</v>
      </c>
      <c r="C24" s="19" t="s">
        <v>268</v>
      </c>
      <c r="D24" s="19" t="s">
        <v>341</v>
      </c>
      <c r="E24" s="20">
        <v>8310</v>
      </c>
      <c r="F24" s="346">
        <v>228.01</v>
      </c>
      <c r="G24" s="346"/>
      <c r="H24" s="20">
        <v>3213</v>
      </c>
      <c r="I24" s="342" t="s">
        <v>52</v>
      </c>
      <c r="J24" s="342"/>
      <c r="K24" s="21" t="s">
        <v>53</v>
      </c>
      <c r="L24" s="292">
        <v>97261.819999999992</v>
      </c>
      <c r="M24" s="22"/>
      <c r="N24" s="23"/>
      <c r="O24" s="24"/>
    </row>
    <row r="25" spans="1:15" ht="59.1" customHeight="1" outlineLevel="1" x14ac:dyDescent="0.25">
      <c r="A25" s="18" t="s">
        <v>403</v>
      </c>
      <c r="B25" s="19" t="s">
        <v>426</v>
      </c>
      <c r="C25" s="19" t="s">
        <v>268</v>
      </c>
      <c r="D25" s="19" t="s">
        <v>341</v>
      </c>
      <c r="E25" s="20">
        <v>8310</v>
      </c>
      <c r="F25" s="341">
        <v>11877.99</v>
      </c>
      <c r="G25" s="341"/>
      <c r="H25" s="20">
        <v>3213</v>
      </c>
      <c r="I25" s="342" t="s">
        <v>52</v>
      </c>
      <c r="J25" s="342"/>
      <c r="K25" s="21" t="s">
        <v>53</v>
      </c>
      <c r="L25" s="292">
        <v>109139.81</v>
      </c>
      <c r="M25" s="22"/>
      <c r="N25" s="23"/>
      <c r="O25" s="24"/>
    </row>
    <row r="26" spans="1:15" ht="59.1" customHeight="1" outlineLevel="1" x14ac:dyDescent="0.25">
      <c r="A26" s="18" t="s">
        <v>403</v>
      </c>
      <c r="B26" s="19" t="s">
        <v>426</v>
      </c>
      <c r="C26" s="19" t="s">
        <v>268</v>
      </c>
      <c r="D26" s="19" t="s">
        <v>341</v>
      </c>
      <c r="E26" s="20">
        <v>8310</v>
      </c>
      <c r="F26" s="341">
        <v>6498.06</v>
      </c>
      <c r="G26" s="341"/>
      <c r="H26" s="20">
        <v>3213</v>
      </c>
      <c r="I26" s="342" t="s">
        <v>52</v>
      </c>
      <c r="J26" s="342"/>
      <c r="K26" s="21" t="s">
        <v>53</v>
      </c>
      <c r="L26" s="292">
        <v>115637.87</v>
      </c>
      <c r="M26" s="22"/>
      <c r="N26" s="23"/>
      <c r="O26" s="24"/>
    </row>
    <row r="27" spans="1:15" ht="59.1" customHeight="1" outlineLevel="1" x14ac:dyDescent="0.25">
      <c r="A27" s="18" t="s">
        <v>403</v>
      </c>
      <c r="B27" s="19" t="s">
        <v>426</v>
      </c>
      <c r="C27" s="19" t="s">
        <v>268</v>
      </c>
      <c r="D27" s="19" t="s">
        <v>341</v>
      </c>
      <c r="E27" s="20">
        <v>8310</v>
      </c>
      <c r="F27" s="346">
        <v>204.01</v>
      </c>
      <c r="G27" s="346"/>
      <c r="H27" s="20">
        <v>3213</v>
      </c>
      <c r="I27" s="342" t="s">
        <v>52</v>
      </c>
      <c r="J27" s="342"/>
      <c r="K27" s="21" t="s">
        <v>53</v>
      </c>
      <c r="L27" s="292">
        <v>115841.87999999999</v>
      </c>
      <c r="M27" s="22"/>
      <c r="N27" s="23"/>
      <c r="O27" s="24"/>
    </row>
    <row r="28" spans="1:15" ht="59.1" customHeight="1" outlineLevel="1" x14ac:dyDescent="0.25">
      <c r="A28" s="18" t="s">
        <v>403</v>
      </c>
      <c r="B28" s="19" t="s">
        <v>426</v>
      </c>
      <c r="C28" s="19" t="s">
        <v>268</v>
      </c>
      <c r="D28" s="19" t="s">
        <v>341</v>
      </c>
      <c r="E28" s="20">
        <v>8310</v>
      </c>
      <c r="F28" s="341">
        <v>11039.84</v>
      </c>
      <c r="G28" s="341"/>
      <c r="H28" s="20">
        <v>3213</v>
      </c>
      <c r="I28" s="342" t="s">
        <v>52</v>
      </c>
      <c r="J28" s="342"/>
      <c r="K28" s="21" t="s">
        <v>53</v>
      </c>
      <c r="L28" s="292">
        <v>126881.71999999999</v>
      </c>
      <c r="M28" s="22"/>
      <c r="N28" s="23"/>
      <c r="O28" s="24"/>
    </row>
    <row r="29" spans="1:15" ht="71.099999999999994" customHeight="1" outlineLevel="1" x14ac:dyDescent="0.25">
      <c r="A29" s="18" t="s">
        <v>405</v>
      </c>
      <c r="B29" s="19" t="s">
        <v>428</v>
      </c>
      <c r="C29" s="19" t="s">
        <v>268</v>
      </c>
      <c r="D29" s="19" t="s">
        <v>341</v>
      </c>
      <c r="E29" s="20">
        <v>8310</v>
      </c>
      <c r="F29" s="346">
        <v>655.67</v>
      </c>
      <c r="G29" s="346"/>
      <c r="H29" s="20">
        <v>3213</v>
      </c>
      <c r="I29" s="342" t="s">
        <v>52</v>
      </c>
      <c r="J29" s="342"/>
      <c r="K29" s="21" t="s">
        <v>53</v>
      </c>
      <c r="L29" s="292">
        <v>127537.38999999998</v>
      </c>
      <c r="M29" s="22"/>
      <c r="N29" s="23"/>
      <c r="O29" s="24"/>
    </row>
    <row r="30" spans="1:15" ht="71.099999999999994" customHeight="1" outlineLevel="1" x14ac:dyDescent="0.25">
      <c r="A30" s="18" t="s">
        <v>405</v>
      </c>
      <c r="B30" s="19" t="s">
        <v>428</v>
      </c>
      <c r="C30" s="19" t="s">
        <v>268</v>
      </c>
      <c r="D30" s="19" t="s">
        <v>341</v>
      </c>
      <c r="E30" s="20">
        <v>8310</v>
      </c>
      <c r="F30" s="341">
        <v>5841.12</v>
      </c>
      <c r="G30" s="341"/>
      <c r="H30" s="20">
        <v>3213</v>
      </c>
      <c r="I30" s="342" t="s">
        <v>52</v>
      </c>
      <c r="J30" s="342"/>
      <c r="K30" s="21" t="s">
        <v>53</v>
      </c>
      <c r="L30" s="292">
        <v>133378.50999999998</v>
      </c>
      <c r="M30" s="22"/>
      <c r="N30" s="23"/>
      <c r="O30" s="24"/>
    </row>
    <row r="31" spans="1:15" ht="59.1" customHeight="1" outlineLevel="1" x14ac:dyDescent="0.25">
      <c r="A31" s="18" t="s">
        <v>405</v>
      </c>
      <c r="B31" s="19" t="s">
        <v>428</v>
      </c>
      <c r="C31" s="19" t="s">
        <v>268</v>
      </c>
      <c r="D31" s="19" t="s">
        <v>341</v>
      </c>
      <c r="E31" s="20">
        <v>8310</v>
      </c>
      <c r="F31" s="341">
        <v>6258.47</v>
      </c>
      <c r="G31" s="341"/>
      <c r="H31" s="20">
        <v>3213</v>
      </c>
      <c r="I31" s="342" t="s">
        <v>52</v>
      </c>
      <c r="J31" s="342"/>
      <c r="K31" s="21" t="s">
        <v>53</v>
      </c>
      <c r="L31" s="292">
        <v>139636.97999999998</v>
      </c>
      <c r="M31" s="22"/>
      <c r="N31" s="23"/>
      <c r="O31" s="24"/>
    </row>
    <row r="32" spans="1:15" ht="59.1" customHeight="1" outlineLevel="1" x14ac:dyDescent="0.25">
      <c r="A32" s="18" t="s">
        <v>405</v>
      </c>
      <c r="B32" s="19" t="s">
        <v>428</v>
      </c>
      <c r="C32" s="19" t="s">
        <v>268</v>
      </c>
      <c r="D32" s="19" t="s">
        <v>341</v>
      </c>
      <c r="E32" s="20">
        <v>8310</v>
      </c>
      <c r="F32" s="341">
        <v>18011.990000000002</v>
      </c>
      <c r="G32" s="341"/>
      <c r="H32" s="20">
        <v>3213</v>
      </c>
      <c r="I32" s="342" t="s">
        <v>52</v>
      </c>
      <c r="J32" s="342"/>
      <c r="K32" s="21" t="s">
        <v>53</v>
      </c>
      <c r="L32" s="292">
        <v>157648.96999999997</v>
      </c>
      <c r="M32" s="22"/>
      <c r="N32" s="23"/>
      <c r="O32" s="24"/>
    </row>
    <row r="33" spans="1:15" ht="59.1" customHeight="1" outlineLevel="1" x14ac:dyDescent="0.25">
      <c r="A33" s="18" t="s">
        <v>405</v>
      </c>
      <c r="B33" s="19" t="s">
        <v>428</v>
      </c>
      <c r="C33" s="19" t="s">
        <v>268</v>
      </c>
      <c r="D33" s="19" t="s">
        <v>341</v>
      </c>
      <c r="E33" s="20">
        <v>8310</v>
      </c>
      <c r="F33" s="346">
        <v>312.01</v>
      </c>
      <c r="G33" s="346"/>
      <c r="H33" s="20">
        <v>3213</v>
      </c>
      <c r="I33" s="342" t="s">
        <v>52</v>
      </c>
      <c r="J33" s="342"/>
      <c r="K33" s="21" t="s">
        <v>53</v>
      </c>
      <c r="L33" s="292">
        <v>157960.97999999998</v>
      </c>
      <c r="M33" s="22"/>
      <c r="N33" s="23"/>
      <c r="O33" s="24"/>
    </row>
    <row r="34" spans="1:15" ht="59.1" customHeight="1" outlineLevel="1" x14ac:dyDescent="0.25">
      <c r="A34" s="18" t="s">
        <v>405</v>
      </c>
      <c r="B34" s="19" t="s">
        <v>428</v>
      </c>
      <c r="C34" s="19" t="s">
        <v>268</v>
      </c>
      <c r="D34" s="19" t="s">
        <v>341</v>
      </c>
      <c r="E34" s="20">
        <v>8310</v>
      </c>
      <c r="F34" s="341">
        <v>7063.22</v>
      </c>
      <c r="G34" s="341"/>
      <c r="H34" s="20">
        <v>3213</v>
      </c>
      <c r="I34" s="342" t="s">
        <v>52</v>
      </c>
      <c r="J34" s="342"/>
      <c r="K34" s="21" t="s">
        <v>53</v>
      </c>
      <c r="L34" s="292">
        <v>165024.19999999998</v>
      </c>
      <c r="M34" s="22"/>
      <c r="N34" s="23"/>
      <c r="O34" s="24"/>
    </row>
    <row r="35" spans="1:15" ht="59.1" customHeight="1" outlineLevel="1" x14ac:dyDescent="0.25">
      <c r="A35" s="18" t="s">
        <v>405</v>
      </c>
      <c r="B35" s="19" t="s">
        <v>428</v>
      </c>
      <c r="C35" s="19" t="s">
        <v>268</v>
      </c>
      <c r="D35" s="19" t="s">
        <v>341</v>
      </c>
      <c r="E35" s="20">
        <v>8310</v>
      </c>
      <c r="F35" s="341">
        <v>8790.01</v>
      </c>
      <c r="G35" s="341"/>
      <c r="H35" s="20">
        <v>3213</v>
      </c>
      <c r="I35" s="342" t="s">
        <v>52</v>
      </c>
      <c r="J35" s="342"/>
      <c r="K35" s="21" t="s">
        <v>53</v>
      </c>
      <c r="L35" s="292">
        <v>173814.21</v>
      </c>
      <c r="M35" s="22"/>
      <c r="N35" s="23"/>
      <c r="O35" s="24"/>
    </row>
    <row r="36" spans="1:15" ht="71.099999999999994" customHeight="1" outlineLevel="1" x14ac:dyDescent="0.25">
      <c r="A36" s="18" t="s">
        <v>374</v>
      </c>
      <c r="B36" s="19" t="s">
        <v>429</v>
      </c>
      <c r="C36" s="19" t="s">
        <v>268</v>
      </c>
      <c r="D36" s="19" t="s">
        <v>341</v>
      </c>
      <c r="E36" s="20">
        <v>8310</v>
      </c>
      <c r="F36" s="341">
        <v>3650.95</v>
      </c>
      <c r="G36" s="341"/>
      <c r="H36" s="20">
        <v>3213</v>
      </c>
      <c r="I36" s="342" t="s">
        <v>52</v>
      </c>
      <c r="J36" s="342"/>
      <c r="K36" s="21" t="s">
        <v>53</v>
      </c>
      <c r="L36" s="292">
        <v>177465.16</v>
      </c>
      <c r="M36" s="22"/>
      <c r="N36" s="23"/>
      <c r="O36" s="24"/>
    </row>
    <row r="37" spans="1:15" ht="71.099999999999994" customHeight="1" outlineLevel="1" x14ac:dyDescent="0.25">
      <c r="A37" s="18" t="s">
        <v>374</v>
      </c>
      <c r="B37" s="19" t="s">
        <v>429</v>
      </c>
      <c r="C37" s="19" t="s">
        <v>268</v>
      </c>
      <c r="D37" s="19" t="s">
        <v>341</v>
      </c>
      <c r="E37" s="20">
        <v>8310</v>
      </c>
      <c r="F37" s="341">
        <v>5230.03</v>
      </c>
      <c r="G37" s="341"/>
      <c r="H37" s="20">
        <v>3213</v>
      </c>
      <c r="I37" s="342" t="s">
        <v>52</v>
      </c>
      <c r="J37" s="342"/>
      <c r="K37" s="21" t="s">
        <v>53</v>
      </c>
      <c r="L37" s="292">
        <v>182695.19</v>
      </c>
      <c r="M37" s="22"/>
      <c r="N37" s="23"/>
      <c r="O37" s="24"/>
    </row>
    <row r="38" spans="1:15" ht="71.099999999999994" customHeight="1" outlineLevel="1" x14ac:dyDescent="0.25">
      <c r="A38" s="18" t="s">
        <v>374</v>
      </c>
      <c r="B38" s="19" t="s">
        <v>429</v>
      </c>
      <c r="C38" s="19" t="s">
        <v>268</v>
      </c>
      <c r="D38" s="19" t="s">
        <v>341</v>
      </c>
      <c r="E38" s="20">
        <v>8310</v>
      </c>
      <c r="F38" s="341">
        <v>1506.92</v>
      </c>
      <c r="G38" s="341"/>
      <c r="H38" s="20">
        <v>3213</v>
      </c>
      <c r="I38" s="342" t="s">
        <v>52</v>
      </c>
      <c r="J38" s="342"/>
      <c r="K38" s="21" t="s">
        <v>53</v>
      </c>
      <c r="L38" s="292">
        <v>184202.11000000002</v>
      </c>
      <c r="M38" s="22"/>
      <c r="N38" s="23"/>
      <c r="O38" s="24"/>
    </row>
    <row r="39" spans="1:15" ht="59.1" customHeight="1" outlineLevel="1" x14ac:dyDescent="0.25">
      <c r="A39" s="18" t="s">
        <v>374</v>
      </c>
      <c r="B39" s="19" t="s">
        <v>429</v>
      </c>
      <c r="C39" s="19" t="s">
        <v>268</v>
      </c>
      <c r="D39" s="19" t="s">
        <v>341</v>
      </c>
      <c r="E39" s="20">
        <v>8310</v>
      </c>
      <c r="F39" s="341">
        <v>5436.93</v>
      </c>
      <c r="G39" s="341"/>
      <c r="H39" s="20">
        <v>3213</v>
      </c>
      <c r="I39" s="342" t="s">
        <v>52</v>
      </c>
      <c r="J39" s="342"/>
      <c r="K39" s="21" t="s">
        <v>53</v>
      </c>
      <c r="L39" s="292">
        <v>189639.04000000001</v>
      </c>
      <c r="M39" s="22"/>
      <c r="N39" s="23"/>
      <c r="O39" s="24"/>
    </row>
    <row r="40" spans="1:15" ht="59.1" customHeight="1" outlineLevel="1" x14ac:dyDescent="0.25">
      <c r="A40" s="18" t="s">
        <v>374</v>
      </c>
      <c r="B40" s="19" t="s">
        <v>429</v>
      </c>
      <c r="C40" s="19" t="s">
        <v>268</v>
      </c>
      <c r="D40" s="19" t="s">
        <v>341</v>
      </c>
      <c r="E40" s="20">
        <v>8310</v>
      </c>
      <c r="F40" s="341">
        <v>11158.39</v>
      </c>
      <c r="G40" s="341"/>
      <c r="H40" s="20">
        <v>3213</v>
      </c>
      <c r="I40" s="342" t="s">
        <v>52</v>
      </c>
      <c r="J40" s="342"/>
      <c r="K40" s="21" t="s">
        <v>53</v>
      </c>
      <c r="L40" s="292">
        <v>200797.43</v>
      </c>
      <c r="M40" s="22"/>
      <c r="N40" s="23"/>
      <c r="O40" s="24"/>
    </row>
    <row r="41" spans="1:15" ht="59.1" customHeight="1" outlineLevel="1" x14ac:dyDescent="0.25">
      <c r="A41" s="18" t="s">
        <v>374</v>
      </c>
      <c r="B41" s="19" t="s">
        <v>429</v>
      </c>
      <c r="C41" s="19" t="s">
        <v>268</v>
      </c>
      <c r="D41" s="19" t="s">
        <v>341</v>
      </c>
      <c r="E41" s="20">
        <v>8310</v>
      </c>
      <c r="F41" s="346">
        <v>139.31</v>
      </c>
      <c r="G41" s="346"/>
      <c r="H41" s="20">
        <v>3213</v>
      </c>
      <c r="I41" s="342" t="s">
        <v>52</v>
      </c>
      <c r="J41" s="342"/>
      <c r="K41" s="21" t="s">
        <v>53</v>
      </c>
      <c r="L41" s="292">
        <v>200936.74</v>
      </c>
      <c r="M41" s="22"/>
      <c r="N41" s="23"/>
      <c r="O41" s="24"/>
    </row>
    <row r="42" spans="1:15" ht="59.1" customHeight="1" outlineLevel="1" x14ac:dyDescent="0.25">
      <c r="A42" s="18" t="s">
        <v>374</v>
      </c>
      <c r="B42" s="19" t="s">
        <v>429</v>
      </c>
      <c r="C42" s="19" t="s">
        <v>268</v>
      </c>
      <c r="D42" s="19" t="s">
        <v>341</v>
      </c>
      <c r="E42" s="20">
        <v>8310</v>
      </c>
      <c r="F42" s="341">
        <v>5436.62</v>
      </c>
      <c r="G42" s="341"/>
      <c r="H42" s="20">
        <v>3213</v>
      </c>
      <c r="I42" s="342" t="s">
        <v>52</v>
      </c>
      <c r="J42" s="342"/>
      <c r="K42" s="21" t="s">
        <v>53</v>
      </c>
      <c r="L42" s="292">
        <v>206373.36</v>
      </c>
      <c r="M42" s="22"/>
      <c r="N42" s="23"/>
      <c r="O42" s="24"/>
    </row>
    <row r="43" spans="1:15" ht="59.1" customHeight="1" outlineLevel="1" x14ac:dyDescent="0.25">
      <c r="A43" s="18" t="s">
        <v>374</v>
      </c>
      <c r="B43" s="19" t="s">
        <v>429</v>
      </c>
      <c r="C43" s="19" t="s">
        <v>268</v>
      </c>
      <c r="D43" s="19" t="s">
        <v>341</v>
      </c>
      <c r="E43" s="20">
        <v>8310</v>
      </c>
      <c r="F43" s="341">
        <v>8338</v>
      </c>
      <c r="G43" s="341"/>
      <c r="H43" s="20">
        <v>3213</v>
      </c>
      <c r="I43" s="342" t="s">
        <v>52</v>
      </c>
      <c r="J43" s="342"/>
      <c r="K43" s="21" t="s">
        <v>53</v>
      </c>
      <c r="L43" s="292">
        <v>214711.36</v>
      </c>
      <c r="M43" s="22"/>
      <c r="N43" s="23"/>
      <c r="O43" s="24"/>
    </row>
    <row r="44" spans="1:15" ht="71.099999999999994" customHeight="1" outlineLevel="1" x14ac:dyDescent="0.25">
      <c r="A44" s="18" t="s">
        <v>408</v>
      </c>
      <c r="B44" s="19" t="s">
        <v>431</v>
      </c>
      <c r="C44" s="19" t="s">
        <v>268</v>
      </c>
      <c r="D44" s="19" t="s">
        <v>341</v>
      </c>
      <c r="E44" s="20">
        <v>8310</v>
      </c>
      <c r="F44" s="341">
        <v>3288.8</v>
      </c>
      <c r="G44" s="341"/>
      <c r="H44" s="20">
        <v>3213</v>
      </c>
      <c r="I44" s="342" t="s">
        <v>52</v>
      </c>
      <c r="J44" s="342"/>
      <c r="K44" s="21" t="s">
        <v>53</v>
      </c>
      <c r="L44" s="292">
        <v>218000.15999999997</v>
      </c>
      <c r="M44" s="22"/>
      <c r="N44" s="23"/>
      <c r="O44" s="24"/>
    </row>
    <row r="45" spans="1:15" ht="71.099999999999994" customHeight="1" outlineLevel="1" x14ac:dyDescent="0.25">
      <c r="A45" s="18" t="s">
        <v>408</v>
      </c>
      <c r="B45" s="19" t="s">
        <v>431</v>
      </c>
      <c r="C45" s="19" t="s">
        <v>268</v>
      </c>
      <c r="D45" s="19" t="s">
        <v>341</v>
      </c>
      <c r="E45" s="20">
        <v>8310</v>
      </c>
      <c r="F45" s="341">
        <v>1027.8</v>
      </c>
      <c r="G45" s="341"/>
      <c r="H45" s="20">
        <v>3213</v>
      </c>
      <c r="I45" s="342" t="s">
        <v>52</v>
      </c>
      <c r="J45" s="342"/>
      <c r="K45" s="21" t="s">
        <v>53</v>
      </c>
      <c r="L45" s="292">
        <v>219027.95999999996</v>
      </c>
      <c r="M45" s="22"/>
      <c r="N45" s="23"/>
      <c r="O45" s="24"/>
    </row>
    <row r="46" spans="1:15" ht="59.1" customHeight="1" outlineLevel="1" x14ac:dyDescent="0.25">
      <c r="A46" s="18" t="s">
        <v>408</v>
      </c>
      <c r="B46" s="19" t="s">
        <v>431</v>
      </c>
      <c r="C46" s="19" t="s">
        <v>268</v>
      </c>
      <c r="D46" s="19" t="s">
        <v>341</v>
      </c>
      <c r="E46" s="20">
        <v>8310</v>
      </c>
      <c r="F46" s="341">
        <v>5433.3</v>
      </c>
      <c r="G46" s="341"/>
      <c r="H46" s="20">
        <v>3213</v>
      </c>
      <c r="I46" s="342" t="s">
        <v>52</v>
      </c>
      <c r="J46" s="342"/>
      <c r="K46" s="21" t="s">
        <v>53</v>
      </c>
      <c r="L46" s="292">
        <v>224461.25999999995</v>
      </c>
      <c r="M46" s="22"/>
      <c r="N46" s="23"/>
      <c r="O46" s="24"/>
    </row>
    <row r="47" spans="1:15" ht="59.1" customHeight="1" outlineLevel="1" x14ac:dyDescent="0.25">
      <c r="A47" s="18" t="s">
        <v>408</v>
      </c>
      <c r="B47" s="19" t="s">
        <v>431</v>
      </c>
      <c r="C47" s="19" t="s">
        <v>268</v>
      </c>
      <c r="D47" s="19" t="s">
        <v>341</v>
      </c>
      <c r="E47" s="20">
        <v>8310</v>
      </c>
      <c r="F47" s="341">
        <v>1270.5</v>
      </c>
      <c r="G47" s="341"/>
      <c r="H47" s="20">
        <v>3213</v>
      </c>
      <c r="I47" s="342" t="s">
        <v>52</v>
      </c>
      <c r="J47" s="342"/>
      <c r="K47" s="21" t="s">
        <v>53</v>
      </c>
      <c r="L47" s="292">
        <v>225731.75999999995</v>
      </c>
      <c r="M47" s="22"/>
      <c r="N47" s="23"/>
      <c r="O47" s="24"/>
    </row>
    <row r="48" spans="1:15" ht="59.1" customHeight="1" outlineLevel="1" x14ac:dyDescent="0.25">
      <c r="A48" s="18" t="s">
        <v>408</v>
      </c>
      <c r="B48" s="19" t="s">
        <v>431</v>
      </c>
      <c r="C48" s="19" t="s">
        <v>268</v>
      </c>
      <c r="D48" s="19" t="s">
        <v>341</v>
      </c>
      <c r="E48" s="20">
        <v>8310</v>
      </c>
      <c r="F48" s="341">
        <v>5521.77</v>
      </c>
      <c r="G48" s="341"/>
      <c r="H48" s="20">
        <v>3213</v>
      </c>
      <c r="I48" s="342" t="s">
        <v>52</v>
      </c>
      <c r="J48" s="342"/>
      <c r="K48" s="21" t="s">
        <v>53</v>
      </c>
      <c r="L48" s="292">
        <v>231253.52999999994</v>
      </c>
      <c r="M48" s="22"/>
      <c r="N48" s="23"/>
      <c r="O48" s="24"/>
    </row>
    <row r="49" spans="1:15" ht="59.1" customHeight="1" outlineLevel="1" x14ac:dyDescent="0.25">
      <c r="A49" s="18" t="s">
        <v>408</v>
      </c>
      <c r="B49" s="19" t="s">
        <v>431</v>
      </c>
      <c r="C49" s="19" t="s">
        <v>268</v>
      </c>
      <c r="D49" s="19" t="s">
        <v>341</v>
      </c>
      <c r="E49" s="20">
        <v>8310</v>
      </c>
      <c r="F49" s="346">
        <v>168</v>
      </c>
      <c r="G49" s="346"/>
      <c r="H49" s="20">
        <v>3213</v>
      </c>
      <c r="I49" s="342" t="s">
        <v>52</v>
      </c>
      <c r="J49" s="342"/>
      <c r="K49" s="21" t="s">
        <v>53</v>
      </c>
      <c r="L49" s="292">
        <v>231421.52999999994</v>
      </c>
      <c r="M49" s="22"/>
      <c r="N49" s="23"/>
      <c r="O49" s="24"/>
    </row>
    <row r="50" spans="1:15" ht="59.1" customHeight="1" outlineLevel="1" x14ac:dyDescent="0.25">
      <c r="A50" s="18" t="s">
        <v>408</v>
      </c>
      <c r="B50" s="19" t="s">
        <v>431</v>
      </c>
      <c r="C50" s="19" t="s">
        <v>268</v>
      </c>
      <c r="D50" s="19" t="s">
        <v>341</v>
      </c>
      <c r="E50" s="20">
        <v>8310</v>
      </c>
      <c r="F50" s="341">
        <v>7106.67</v>
      </c>
      <c r="G50" s="341"/>
      <c r="H50" s="20">
        <v>3213</v>
      </c>
      <c r="I50" s="342" t="s">
        <v>52</v>
      </c>
      <c r="J50" s="342"/>
      <c r="K50" s="21" t="s">
        <v>53</v>
      </c>
      <c r="L50" s="292">
        <v>238528.19999999995</v>
      </c>
      <c r="M50" s="22"/>
      <c r="N50" s="23"/>
      <c r="O50" s="24"/>
    </row>
    <row r="51" spans="1:15" ht="59.1" customHeight="1" outlineLevel="1" x14ac:dyDescent="0.25">
      <c r="A51" s="18" t="s">
        <v>408</v>
      </c>
      <c r="B51" s="19" t="s">
        <v>431</v>
      </c>
      <c r="C51" s="19" t="s">
        <v>268</v>
      </c>
      <c r="D51" s="19" t="s">
        <v>341</v>
      </c>
      <c r="E51" s="20">
        <v>8310</v>
      </c>
      <c r="F51" s="341">
        <v>8275.34</v>
      </c>
      <c r="G51" s="341"/>
      <c r="H51" s="20">
        <v>3213</v>
      </c>
      <c r="I51" s="342" t="s">
        <v>52</v>
      </c>
      <c r="J51" s="342"/>
      <c r="K51" s="21" t="s">
        <v>53</v>
      </c>
      <c r="L51" s="292">
        <v>246803.53999999995</v>
      </c>
      <c r="M51" s="22"/>
      <c r="N51" s="23"/>
      <c r="O51" s="24"/>
    </row>
    <row r="52" spans="1:15" ht="59.1" customHeight="1" outlineLevel="1" x14ac:dyDescent="0.25">
      <c r="A52" s="18" t="s">
        <v>408</v>
      </c>
      <c r="B52" s="19" t="s">
        <v>431</v>
      </c>
      <c r="C52" s="19" t="s">
        <v>268</v>
      </c>
      <c r="D52" s="19" t="s">
        <v>341</v>
      </c>
      <c r="E52" s="20">
        <v>8310</v>
      </c>
      <c r="F52" s="346">
        <v>204</v>
      </c>
      <c r="G52" s="346"/>
      <c r="H52" s="20">
        <v>3213</v>
      </c>
      <c r="I52" s="342" t="s">
        <v>52</v>
      </c>
      <c r="J52" s="342"/>
      <c r="K52" s="21" t="s">
        <v>53</v>
      </c>
      <c r="L52" s="292">
        <v>247007.53999999995</v>
      </c>
      <c r="M52" s="22"/>
      <c r="N52" s="23"/>
      <c r="O52" s="24"/>
    </row>
    <row r="53" spans="1:15" ht="59.1" customHeight="1" outlineLevel="1" x14ac:dyDescent="0.25">
      <c r="A53" s="18" t="s">
        <v>408</v>
      </c>
      <c r="B53" s="19" t="s">
        <v>431</v>
      </c>
      <c r="C53" s="19" t="s">
        <v>268</v>
      </c>
      <c r="D53" s="19" t="s">
        <v>341</v>
      </c>
      <c r="E53" s="20">
        <v>8310</v>
      </c>
      <c r="F53" s="346">
        <v>397.94</v>
      </c>
      <c r="G53" s="346"/>
      <c r="H53" s="20">
        <v>3430</v>
      </c>
      <c r="I53" s="342" t="s">
        <v>52</v>
      </c>
      <c r="J53" s="342"/>
      <c r="K53" s="21" t="s">
        <v>53</v>
      </c>
      <c r="L53" s="292">
        <v>247405.47999999995</v>
      </c>
      <c r="M53" s="22"/>
      <c r="N53" s="23"/>
      <c r="O53" s="24"/>
    </row>
    <row r="54" spans="1:15" ht="59.1" customHeight="1" outlineLevel="1" x14ac:dyDescent="0.25">
      <c r="A54" s="18" t="s">
        <v>408</v>
      </c>
      <c r="B54" s="19" t="s">
        <v>431</v>
      </c>
      <c r="C54" s="19" t="s">
        <v>268</v>
      </c>
      <c r="D54" s="19" t="s">
        <v>341</v>
      </c>
      <c r="E54" s="20">
        <v>8310</v>
      </c>
      <c r="F54" s="346">
        <v>124.36</v>
      </c>
      <c r="G54" s="346"/>
      <c r="H54" s="20">
        <v>3430</v>
      </c>
      <c r="I54" s="342" t="s">
        <v>52</v>
      </c>
      <c r="J54" s="342"/>
      <c r="K54" s="21" t="s">
        <v>53</v>
      </c>
      <c r="L54" s="292">
        <v>247529.83999999994</v>
      </c>
      <c r="M54" s="22"/>
      <c r="N54" s="23"/>
      <c r="O54" s="24"/>
    </row>
    <row r="55" spans="1:15" ht="59.1" customHeight="1" outlineLevel="1" x14ac:dyDescent="0.25">
      <c r="A55" s="18" t="s">
        <v>408</v>
      </c>
      <c r="B55" s="19" t="s">
        <v>431</v>
      </c>
      <c r="C55" s="19" t="s">
        <v>268</v>
      </c>
      <c r="D55" s="19" t="s">
        <v>341</v>
      </c>
      <c r="E55" s="20">
        <v>8310</v>
      </c>
      <c r="F55" s="346">
        <v>657.44</v>
      </c>
      <c r="G55" s="346"/>
      <c r="H55" s="20">
        <v>3430</v>
      </c>
      <c r="I55" s="342" t="s">
        <v>52</v>
      </c>
      <c r="J55" s="342"/>
      <c r="K55" s="21" t="s">
        <v>53</v>
      </c>
      <c r="L55" s="292">
        <v>248187.27999999994</v>
      </c>
      <c r="M55" s="22"/>
      <c r="N55" s="23"/>
      <c r="O55" s="24"/>
    </row>
    <row r="56" spans="1:15" ht="59.1" customHeight="1" outlineLevel="1" x14ac:dyDescent="0.25">
      <c r="A56" s="18" t="s">
        <v>408</v>
      </c>
      <c r="B56" s="19" t="s">
        <v>431</v>
      </c>
      <c r="C56" s="19" t="s">
        <v>268</v>
      </c>
      <c r="D56" s="19" t="s">
        <v>341</v>
      </c>
      <c r="E56" s="20">
        <v>8310</v>
      </c>
      <c r="F56" s="346">
        <v>153.74</v>
      </c>
      <c r="G56" s="346"/>
      <c r="H56" s="20">
        <v>3430</v>
      </c>
      <c r="I56" s="342" t="s">
        <v>52</v>
      </c>
      <c r="J56" s="342"/>
      <c r="K56" s="21" t="s">
        <v>53</v>
      </c>
      <c r="L56" s="292">
        <v>248341.01999999993</v>
      </c>
      <c r="M56" s="22"/>
      <c r="N56" s="23"/>
      <c r="O56" s="24"/>
    </row>
    <row r="57" spans="1:15" ht="59.1" customHeight="1" outlineLevel="1" x14ac:dyDescent="0.25">
      <c r="A57" s="18" t="s">
        <v>408</v>
      </c>
      <c r="B57" s="19" t="s">
        <v>431</v>
      </c>
      <c r="C57" s="19" t="s">
        <v>268</v>
      </c>
      <c r="D57" s="19" t="s">
        <v>341</v>
      </c>
      <c r="E57" s="20">
        <v>8310</v>
      </c>
      <c r="F57" s="346">
        <v>668.16</v>
      </c>
      <c r="G57" s="346"/>
      <c r="H57" s="20">
        <v>3430</v>
      </c>
      <c r="I57" s="342" t="s">
        <v>52</v>
      </c>
      <c r="J57" s="342"/>
      <c r="K57" s="21" t="s">
        <v>53</v>
      </c>
      <c r="L57" s="292">
        <v>249009.17999999993</v>
      </c>
      <c r="M57" s="22"/>
      <c r="N57" s="23"/>
      <c r="O57" s="24"/>
    </row>
    <row r="58" spans="1:15" ht="59.1" customHeight="1" outlineLevel="1" x14ac:dyDescent="0.25">
      <c r="A58" s="18" t="s">
        <v>408</v>
      </c>
      <c r="B58" s="19" t="s">
        <v>431</v>
      </c>
      <c r="C58" s="19" t="s">
        <v>268</v>
      </c>
      <c r="D58" s="19" t="s">
        <v>341</v>
      </c>
      <c r="E58" s="20">
        <v>8310</v>
      </c>
      <c r="F58" s="346">
        <v>319.56</v>
      </c>
      <c r="G58" s="346"/>
      <c r="H58" s="20">
        <v>3430</v>
      </c>
      <c r="I58" s="342" t="s">
        <v>52</v>
      </c>
      <c r="J58" s="342"/>
      <c r="K58" s="21" t="s">
        <v>53</v>
      </c>
      <c r="L58" s="292">
        <v>249328.73999999993</v>
      </c>
      <c r="M58" s="22"/>
      <c r="N58" s="23"/>
      <c r="O58" s="24"/>
    </row>
    <row r="59" spans="1:15" ht="59.1" customHeight="1" outlineLevel="1" x14ac:dyDescent="0.25">
      <c r="A59" s="18" t="s">
        <v>408</v>
      </c>
      <c r="B59" s="19" t="s">
        <v>431</v>
      </c>
      <c r="C59" s="19" t="s">
        <v>268</v>
      </c>
      <c r="D59" s="19" t="s">
        <v>341</v>
      </c>
      <c r="E59" s="20">
        <v>8310</v>
      </c>
      <c r="F59" s="346">
        <v>965.05</v>
      </c>
      <c r="G59" s="346"/>
      <c r="H59" s="20">
        <v>3430</v>
      </c>
      <c r="I59" s="342" t="s">
        <v>52</v>
      </c>
      <c r="J59" s="342"/>
      <c r="K59" s="21" t="s">
        <v>53</v>
      </c>
      <c r="L59" s="292">
        <v>250293.78999999992</v>
      </c>
      <c r="M59" s="22"/>
      <c r="N59" s="23"/>
      <c r="O59" s="24"/>
    </row>
    <row r="60" spans="1:15" ht="59.1" customHeight="1" outlineLevel="1" x14ac:dyDescent="0.25">
      <c r="A60" s="18" t="s">
        <v>410</v>
      </c>
      <c r="B60" s="19" t="s">
        <v>433</v>
      </c>
      <c r="C60" s="19" t="s">
        <v>268</v>
      </c>
      <c r="D60" s="19" t="s">
        <v>341</v>
      </c>
      <c r="E60" s="20">
        <v>8310</v>
      </c>
      <c r="F60" s="346">
        <v>203.99</v>
      </c>
      <c r="G60" s="346"/>
      <c r="H60" s="20">
        <v>3213</v>
      </c>
      <c r="I60" s="342" t="s">
        <v>52</v>
      </c>
      <c r="J60" s="342"/>
      <c r="K60" s="21" t="s">
        <v>53</v>
      </c>
      <c r="L60" s="292">
        <v>250497.77999999991</v>
      </c>
      <c r="M60" s="22"/>
      <c r="N60" s="23"/>
      <c r="O60" s="24"/>
    </row>
    <row r="61" spans="1:15" ht="59.1" customHeight="1" outlineLevel="1" x14ac:dyDescent="0.25">
      <c r="A61" s="18" t="s">
        <v>410</v>
      </c>
      <c r="B61" s="19" t="s">
        <v>433</v>
      </c>
      <c r="C61" s="19" t="s">
        <v>268</v>
      </c>
      <c r="D61" s="19" t="s">
        <v>341</v>
      </c>
      <c r="E61" s="20">
        <v>8310</v>
      </c>
      <c r="F61" s="341">
        <v>9210.01</v>
      </c>
      <c r="G61" s="341"/>
      <c r="H61" s="20">
        <v>3213</v>
      </c>
      <c r="I61" s="342" t="s">
        <v>52</v>
      </c>
      <c r="J61" s="342"/>
      <c r="K61" s="21" t="s">
        <v>53</v>
      </c>
      <c r="L61" s="292">
        <v>259707.78999999992</v>
      </c>
      <c r="M61" s="22"/>
      <c r="N61" s="23"/>
      <c r="O61" s="24"/>
    </row>
    <row r="62" spans="1:15" ht="59.1" customHeight="1" outlineLevel="1" x14ac:dyDescent="0.25">
      <c r="A62" s="18" t="s">
        <v>410</v>
      </c>
      <c r="B62" s="19" t="s">
        <v>433</v>
      </c>
      <c r="C62" s="19" t="s">
        <v>268</v>
      </c>
      <c r="D62" s="19" t="s">
        <v>341</v>
      </c>
      <c r="E62" s="20">
        <v>8310</v>
      </c>
      <c r="F62" s="346">
        <v>215.99</v>
      </c>
      <c r="G62" s="346"/>
      <c r="H62" s="20">
        <v>3213</v>
      </c>
      <c r="I62" s="342" t="s">
        <v>52</v>
      </c>
      <c r="J62" s="342"/>
      <c r="K62" s="21" t="s">
        <v>53</v>
      </c>
      <c r="L62" s="292">
        <v>259923.77999999991</v>
      </c>
      <c r="M62" s="22"/>
      <c r="N62" s="23"/>
      <c r="O62" s="24"/>
    </row>
    <row r="63" spans="1:15" ht="59.1" customHeight="1" outlineLevel="1" x14ac:dyDescent="0.25">
      <c r="A63" s="18" t="s">
        <v>410</v>
      </c>
      <c r="B63" s="19" t="s">
        <v>433</v>
      </c>
      <c r="C63" s="19" t="s">
        <v>268</v>
      </c>
      <c r="D63" s="19" t="s">
        <v>341</v>
      </c>
      <c r="E63" s="20">
        <v>8310</v>
      </c>
      <c r="F63" s="341">
        <v>11372.01</v>
      </c>
      <c r="G63" s="341"/>
      <c r="H63" s="20">
        <v>3213</v>
      </c>
      <c r="I63" s="342" t="s">
        <v>52</v>
      </c>
      <c r="J63" s="342"/>
      <c r="K63" s="21" t="s">
        <v>53</v>
      </c>
      <c r="L63" s="292">
        <v>271295.78999999992</v>
      </c>
      <c r="M63" s="22"/>
      <c r="N63" s="23"/>
      <c r="O63" s="24"/>
    </row>
    <row r="64" spans="1:15" ht="59.1" customHeight="1" outlineLevel="1" x14ac:dyDescent="0.25">
      <c r="A64" s="18" t="s">
        <v>410</v>
      </c>
      <c r="B64" s="19" t="s">
        <v>433</v>
      </c>
      <c r="C64" s="19" t="s">
        <v>268</v>
      </c>
      <c r="D64" s="19" t="s">
        <v>341</v>
      </c>
      <c r="E64" s="20">
        <v>8310</v>
      </c>
      <c r="F64" s="341">
        <v>15373.18</v>
      </c>
      <c r="G64" s="341"/>
      <c r="H64" s="20">
        <v>3213</v>
      </c>
      <c r="I64" s="342" t="s">
        <v>52</v>
      </c>
      <c r="J64" s="342"/>
      <c r="K64" s="21" t="s">
        <v>53</v>
      </c>
      <c r="L64" s="292">
        <v>286668.96999999991</v>
      </c>
      <c r="M64" s="22"/>
      <c r="N64" s="23"/>
      <c r="O64" s="24"/>
    </row>
    <row r="65" spans="1:15" ht="59.1" customHeight="1" outlineLevel="1" x14ac:dyDescent="0.25">
      <c r="A65" s="18" t="s">
        <v>410</v>
      </c>
      <c r="B65" s="19" t="s">
        <v>433</v>
      </c>
      <c r="C65" s="19" t="s">
        <v>268</v>
      </c>
      <c r="D65" s="19" t="s">
        <v>341</v>
      </c>
      <c r="E65" s="20">
        <v>8310</v>
      </c>
      <c r="F65" s="346">
        <v>312</v>
      </c>
      <c r="G65" s="346"/>
      <c r="H65" s="20">
        <v>3213</v>
      </c>
      <c r="I65" s="342" t="s">
        <v>52</v>
      </c>
      <c r="J65" s="342"/>
      <c r="K65" s="21" t="s">
        <v>53</v>
      </c>
      <c r="L65" s="292">
        <v>286980.96999999991</v>
      </c>
      <c r="M65" s="22"/>
      <c r="N65" s="23"/>
      <c r="O65" s="24"/>
    </row>
    <row r="66" spans="1:15" ht="59.1" customHeight="1" outlineLevel="1" x14ac:dyDescent="0.25">
      <c r="A66" s="18" t="s">
        <v>410</v>
      </c>
      <c r="B66" s="19" t="s">
        <v>433</v>
      </c>
      <c r="C66" s="19" t="s">
        <v>268</v>
      </c>
      <c r="D66" s="19" t="s">
        <v>341</v>
      </c>
      <c r="E66" s="20">
        <v>8310</v>
      </c>
      <c r="F66" s="341">
        <v>1086.4000000000001</v>
      </c>
      <c r="G66" s="341"/>
      <c r="H66" s="20">
        <v>3430</v>
      </c>
      <c r="I66" s="342" t="s">
        <v>52</v>
      </c>
      <c r="J66" s="342"/>
      <c r="K66" s="21" t="s">
        <v>53</v>
      </c>
      <c r="L66" s="292">
        <v>288067.36999999994</v>
      </c>
      <c r="M66" s="22"/>
      <c r="N66" s="23"/>
      <c r="O66" s="24"/>
    </row>
    <row r="67" spans="1:15" ht="59.1" customHeight="1" outlineLevel="1" x14ac:dyDescent="0.25">
      <c r="A67" s="18" t="s">
        <v>410</v>
      </c>
      <c r="B67" s="19" t="s">
        <v>433</v>
      </c>
      <c r="C67" s="19" t="s">
        <v>268</v>
      </c>
      <c r="D67" s="19" t="s">
        <v>341</v>
      </c>
      <c r="E67" s="20">
        <v>8310</v>
      </c>
      <c r="F67" s="341">
        <v>1344.5</v>
      </c>
      <c r="G67" s="341"/>
      <c r="H67" s="20">
        <v>3430</v>
      </c>
      <c r="I67" s="342" t="s">
        <v>52</v>
      </c>
      <c r="J67" s="342"/>
      <c r="K67" s="21" t="s">
        <v>53</v>
      </c>
      <c r="L67" s="292">
        <v>289411.86999999994</v>
      </c>
      <c r="M67" s="22"/>
      <c r="N67" s="23"/>
      <c r="O67" s="24"/>
    </row>
    <row r="68" spans="1:15" ht="59.1" customHeight="1" outlineLevel="1" x14ac:dyDescent="0.25">
      <c r="A68" s="18" t="s">
        <v>410</v>
      </c>
      <c r="B68" s="19" t="s">
        <v>433</v>
      </c>
      <c r="C68" s="19" t="s">
        <v>268</v>
      </c>
      <c r="D68" s="19" t="s">
        <v>341</v>
      </c>
      <c r="E68" s="20">
        <v>8310</v>
      </c>
      <c r="F68" s="346">
        <v>613.87</v>
      </c>
      <c r="G68" s="346"/>
      <c r="H68" s="20">
        <v>3430</v>
      </c>
      <c r="I68" s="342" t="s">
        <v>52</v>
      </c>
      <c r="J68" s="342"/>
      <c r="K68" s="21" t="s">
        <v>53</v>
      </c>
      <c r="L68" s="292">
        <v>290025.73999999993</v>
      </c>
      <c r="M68" s="22"/>
      <c r="N68" s="23"/>
      <c r="O68" s="24"/>
    </row>
    <row r="69" spans="1:15" ht="59.1" customHeight="1" outlineLevel="1" x14ac:dyDescent="0.25">
      <c r="A69" s="18" t="s">
        <v>412</v>
      </c>
      <c r="B69" s="19" t="s">
        <v>434</v>
      </c>
      <c r="C69" s="19" t="s">
        <v>268</v>
      </c>
      <c r="D69" s="19" t="s">
        <v>341</v>
      </c>
      <c r="E69" s="20">
        <v>8310</v>
      </c>
      <c r="F69" s="341">
        <v>12328</v>
      </c>
      <c r="G69" s="341"/>
      <c r="H69" s="20">
        <v>3213</v>
      </c>
      <c r="I69" s="342" t="s">
        <v>52</v>
      </c>
      <c r="J69" s="342"/>
      <c r="K69" s="21" t="s">
        <v>53</v>
      </c>
      <c r="L69" s="292">
        <v>302353.73999999993</v>
      </c>
      <c r="M69" s="22"/>
      <c r="N69" s="23"/>
      <c r="O69" s="24"/>
    </row>
    <row r="70" spans="1:15" ht="59.1" customHeight="1" outlineLevel="1" x14ac:dyDescent="0.25">
      <c r="A70" s="18" t="s">
        <v>412</v>
      </c>
      <c r="B70" s="19" t="s">
        <v>434</v>
      </c>
      <c r="C70" s="19" t="s">
        <v>268</v>
      </c>
      <c r="D70" s="19" t="s">
        <v>341</v>
      </c>
      <c r="E70" s="20">
        <v>8310</v>
      </c>
      <c r="F70" s="346">
        <v>276</v>
      </c>
      <c r="G70" s="346"/>
      <c r="H70" s="20">
        <v>3213</v>
      </c>
      <c r="I70" s="342" t="s">
        <v>52</v>
      </c>
      <c r="J70" s="342"/>
      <c r="K70" s="21" t="s">
        <v>53</v>
      </c>
      <c r="L70" s="292">
        <v>302629.73999999993</v>
      </c>
      <c r="M70" s="22"/>
      <c r="N70" s="23"/>
      <c r="O70" s="24"/>
    </row>
    <row r="71" spans="1:15" ht="59.1" customHeight="1" outlineLevel="1" x14ac:dyDescent="0.25">
      <c r="A71" s="18" t="s">
        <v>412</v>
      </c>
      <c r="B71" s="19" t="s">
        <v>434</v>
      </c>
      <c r="C71" s="19" t="s">
        <v>268</v>
      </c>
      <c r="D71" s="19" t="s">
        <v>341</v>
      </c>
      <c r="E71" s="20">
        <v>8310</v>
      </c>
      <c r="F71" s="346">
        <v>252</v>
      </c>
      <c r="G71" s="346"/>
      <c r="H71" s="20">
        <v>3213</v>
      </c>
      <c r="I71" s="342" t="s">
        <v>52</v>
      </c>
      <c r="J71" s="342"/>
      <c r="K71" s="21" t="s">
        <v>53</v>
      </c>
      <c r="L71" s="292">
        <v>302881.73999999993</v>
      </c>
      <c r="M71" s="22"/>
      <c r="N71" s="23"/>
      <c r="O71" s="24"/>
    </row>
    <row r="72" spans="1:15" ht="59.1" customHeight="1" outlineLevel="1" x14ac:dyDescent="0.25">
      <c r="A72" s="18" t="s">
        <v>412</v>
      </c>
      <c r="B72" s="19" t="s">
        <v>434</v>
      </c>
      <c r="C72" s="19" t="s">
        <v>268</v>
      </c>
      <c r="D72" s="19" t="s">
        <v>341</v>
      </c>
      <c r="E72" s="20">
        <v>8310</v>
      </c>
      <c r="F72" s="341">
        <v>3351.5</v>
      </c>
      <c r="G72" s="341"/>
      <c r="H72" s="20">
        <v>3213</v>
      </c>
      <c r="I72" s="342" t="s">
        <v>52</v>
      </c>
      <c r="J72" s="342"/>
      <c r="K72" s="21" t="s">
        <v>53</v>
      </c>
      <c r="L72" s="292">
        <v>306233.23999999993</v>
      </c>
      <c r="M72" s="22"/>
      <c r="N72" s="23"/>
      <c r="O72" s="24"/>
    </row>
    <row r="73" spans="1:15" ht="59.1" customHeight="1" outlineLevel="1" x14ac:dyDescent="0.25">
      <c r="A73" s="18" t="s">
        <v>412</v>
      </c>
      <c r="B73" s="19" t="s">
        <v>434</v>
      </c>
      <c r="C73" s="19" t="s">
        <v>268</v>
      </c>
      <c r="D73" s="19" t="s">
        <v>341</v>
      </c>
      <c r="E73" s="20">
        <v>8310</v>
      </c>
      <c r="F73" s="341">
        <v>8455.41</v>
      </c>
      <c r="G73" s="341"/>
      <c r="H73" s="20">
        <v>3430</v>
      </c>
      <c r="I73" s="342" t="s">
        <v>52</v>
      </c>
      <c r="J73" s="342"/>
      <c r="K73" s="21" t="s">
        <v>53</v>
      </c>
      <c r="L73" s="292">
        <v>314688.64999999991</v>
      </c>
      <c r="M73" s="22"/>
      <c r="N73" s="23"/>
      <c r="O73" s="24"/>
    </row>
    <row r="74" spans="1:15" ht="59.1" customHeight="1" outlineLevel="1" x14ac:dyDescent="0.25">
      <c r="A74" s="18" t="s">
        <v>412</v>
      </c>
      <c r="B74" s="19" t="s">
        <v>434</v>
      </c>
      <c r="C74" s="19" t="s">
        <v>268</v>
      </c>
      <c r="D74" s="19" t="s">
        <v>341</v>
      </c>
      <c r="E74" s="20">
        <v>8310</v>
      </c>
      <c r="F74" s="346">
        <v>369.24</v>
      </c>
      <c r="G74" s="346"/>
      <c r="H74" s="20">
        <v>3430</v>
      </c>
      <c r="I74" s="342" t="s">
        <v>52</v>
      </c>
      <c r="J74" s="342"/>
      <c r="K74" s="21" t="s">
        <v>53</v>
      </c>
      <c r="L74" s="292">
        <v>315057.8899999999</v>
      </c>
      <c r="M74" s="22"/>
      <c r="N74" s="23"/>
      <c r="O74" s="24"/>
    </row>
    <row r="75" spans="1:15" ht="59.1" customHeight="1" outlineLevel="1" x14ac:dyDescent="0.25">
      <c r="A75" s="18" t="s">
        <v>412</v>
      </c>
      <c r="B75" s="19" t="s">
        <v>435</v>
      </c>
      <c r="C75" s="19" t="s">
        <v>268</v>
      </c>
      <c r="D75" s="19" t="s">
        <v>341</v>
      </c>
      <c r="E75" s="20">
        <v>8310</v>
      </c>
      <c r="F75" s="346">
        <v>168</v>
      </c>
      <c r="G75" s="346"/>
      <c r="H75" s="20">
        <v>3213</v>
      </c>
      <c r="I75" s="342" t="s">
        <v>52</v>
      </c>
      <c r="J75" s="342"/>
      <c r="K75" s="21" t="s">
        <v>53</v>
      </c>
      <c r="L75" s="292">
        <v>315225.8899999999</v>
      </c>
      <c r="M75" s="22"/>
      <c r="N75" s="23"/>
      <c r="O75" s="24"/>
    </row>
    <row r="76" spans="1:15" ht="59.1" customHeight="1" outlineLevel="1" x14ac:dyDescent="0.25">
      <c r="A76" s="18" t="s">
        <v>412</v>
      </c>
      <c r="B76" s="19" t="s">
        <v>435</v>
      </c>
      <c r="C76" s="19" t="s">
        <v>268</v>
      </c>
      <c r="D76" s="19" t="s">
        <v>341</v>
      </c>
      <c r="E76" s="20">
        <v>8310</v>
      </c>
      <c r="F76" s="341">
        <v>13951.78</v>
      </c>
      <c r="G76" s="341"/>
      <c r="H76" s="20">
        <v>3213</v>
      </c>
      <c r="I76" s="342" t="s">
        <v>52</v>
      </c>
      <c r="J76" s="342"/>
      <c r="K76" s="21" t="s">
        <v>53</v>
      </c>
      <c r="L76" s="292">
        <v>329177.66999999993</v>
      </c>
      <c r="M76" s="22"/>
      <c r="N76" s="23"/>
      <c r="O76" s="24"/>
    </row>
    <row r="77" spans="1:15" ht="59.1" customHeight="1" outlineLevel="1" x14ac:dyDescent="0.25">
      <c r="A77" s="18" t="s">
        <v>412</v>
      </c>
      <c r="B77" s="19" t="s">
        <v>435</v>
      </c>
      <c r="C77" s="19" t="s">
        <v>268</v>
      </c>
      <c r="D77" s="19" t="s">
        <v>341</v>
      </c>
      <c r="E77" s="20">
        <v>8310</v>
      </c>
      <c r="F77" s="341">
        <v>1651.88</v>
      </c>
      <c r="G77" s="341"/>
      <c r="H77" s="20">
        <v>3430</v>
      </c>
      <c r="I77" s="342" t="s">
        <v>52</v>
      </c>
      <c r="J77" s="342"/>
      <c r="K77" s="21" t="s">
        <v>53</v>
      </c>
      <c r="L77" s="292">
        <v>330829.54999999993</v>
      </c>
      <c r="M77" s="22"/>
      <c r="N77" s="23"/>
      <c r="O77" s="24"/>
    </row>
    <row r="78" spans="1:15" ht="59.1" customHeight="1" outlineLevel="1" x14ac:dyDescent="0.25">
      <c r="A78" s="18" t="s">
        <v>386</v>
      </c>
      <c r="B78" s="19" t="s">
        <v>436</v>
      </c>
      <c r="C78" s="19" t="s">
        <v>268</v>
      </c>
      <c r="D78" s="19" t="s">
        <v>341</v>
      </c>
      <c r="E78" s="20">
        <v>8310</v>
      </c>
      <c r="F78" s="341">
        <v>11834.55</v>
      </c>
      <c r="G78" s="341"/>
      <c r="H78" s="20">
        <v>3213</v>
      </c>
      <c r="I78" s="342" t="s">
        <v>52</v>
      </c>
      <c r="J78" s="342"/>
      <c r="K78" s="21" t="s">
        <v>53</v>
      </c>
      <c r="L78" s="292">
        <v>342664.09999999992</v>
      </c>
      <c r="M78" s="22"/>
      <c r="N78" s="23"/>
      <c r="O78" s="24"/>
    </row>
    <row r="79" spans="1:15" ht="59.1" customHeight="1" outlineLevel="1" x14ac:dyDescent="0.25">
      <c r="A79" s="18" t="s">
        <v>386</v>
      </c>
      <c r="B79" s="19" t="s">
        <v>436</v>
      </c>
      <c r="C79" s="19" t="s">
        <v>268</v>
      </c>
      <c r="D79" s="19" t="s">
        <v>341</v>
      </c>
      <c r="E79" s="20">
        <v>8310</v>
      </c>
      <c r="F79" s="346">
        <v>84</v>
      </c>
      <c r="G79" s="346"/>
      <c r="H79" s="20">
        <v>3213</v>
      </c>
      <c r="I79" s="342" t="s">
        <v>52</v>
      </c>
      <c r="J79" s="342"/>
      <c r="K79" s="21" t="s">
        <v>53</v>
      </c>
      <c r="L79" s="292">
        <v>342748.09999999992</v>
      </c>
      <c r="M79" s="22"/>
      <c r="N79" s="23"/>
      <c r="O79" s="24"/>
    </row>
    <row r="80" spans="1:15" ht="59.1" customHeight="1" outlineLevel="1" x14ac:dyDescent="0.25">
      <c r="A80" s="18" t="s">
        <v>386</v>
      </c>
      <c r="B80" s="19" t="s">
        <v>436</v>
      </c>
      <c r="C80" s="19" t="s">
        <v>268</v>
      </c>
      <c r="D80" s="19" t="s">
        <v>341</v>
      </c>
      <c r="E80" s="20">
        <v>8310</v>
      </c>
      <c r="F80" s="341">
        <v>9566.8799999999992</v>
      </c>
      <c r="G80" s="341"/>
      <c r="H80" s="20">
        <v>3213</v>
      </c>
      <c r="I80" s="342" t="s">
        <v>52</v>
      </c>
      <c r="J80" s="342"/>
      <c r="K80" s="21" t="s">
        <v>53</v>
      </c>
      <c r="L80" s="292">
        <v>352314.97999999992</v>
      </c>
      <c r="M80" s="22"/>
      <c r="N80" s="23"/>
      <c r="O80" s="24"/>
    </row>
    <row r="81" spans="1:15" ht="59.1" customHeight="1" outlineLevel="1" x14ac:dyDescent="0.25">
      <c r="A81" s="18" t="s">
        <v>386</v>
      </c>
      <c r="B81" s="19" t="s">
        <v>436</v>
      </c>
      <c r="C81" s="19" t="s">
        <v>268</v>
      </c>
      <c r="D81" s="19" t="s">
        <v>341</v>
      </c>
      <c r="E81" s="20">
        <v>8310</v>
      </c>
      <c r="F81" s="346">
        <v>215.99</v>
      </c>
      <c r="G81" s="346"/>
      <c r="H81" s="20">
        <v>3213</v>
      </c>
      <c r="I81" s="342" t="s">
        <v>52</v>
      </c>
      <c r="J81" s="342"/>
      <c r="K81" s="21" t="s">
        <v>53</v>
      </c>
      <c r="L81" s="292">
        <v>352530.96999999991</v>
      </c>
      <c r="M81" s="22"/>
      <c r="N81" s="23"/>
      <c r="O81" s="24"/>
    </row>
    <row r="82" spans="1:15" ht="59.1" customHeight="1" outlineLevel="1" x14ac:dyDescent="0.25">
      <c r="A82" s="18" t="s">
        <v>386</v>
      </c>
      <c r="B82" s="19" t="s">
        <v>436</v>
      </c>
      <c r="C82" s="19" t="s">
        <v>268</v>
      </c>
      <c r="D82" s="19" t="s">
        <v>341</v>
      </c>
      <c r="E82" s="20">
        <v>8310</v>
      </c>
      <c r="F82" s="346">
        <v>251.99</v>
      </c>
      <c r="G82" s="346"/>
      <c r="H82" s="20">
        <v>3213</v>
      </c>
      <c r="I82" s="342" t="s">
        <v>52</v>
      </c>
      <c r="J82" s="342"/>
      <c r="K82" s="21" t="s">
        <v>53</v>
      </c>
      <c r="L82" s="292">
        <v>352782.9599999999</v>
      </c>
      <c r="M82" s="22"/>
      <c r="N82" s="23"/>
      <c r="O82" s="24"/>
    </row>
    <row r="83" spans="1:15" ht="59.1" customHeight="1" outlineLevel="1" x14ac:dyDescent="0.25">
      <c r="A83" s="18" t="s">
        <v>386</v>
      </c>
      <c r="B83" s="19" t="s">
        <v>436</v>
      </c>
      <c r="C83" s="19" t="s">
        <v>268</v>
      </c>
      <c r="D83" s="19" t="s">
        <v>341</v>
      </c>
      <c r="E83" s="20">
        <v>8310</v>
      </c>
      <c r="F83" s="341">
        <v>13480.09</v>
      </c>
      <c r="G83" s="341"/>
      <c r="H83" s="20">
        <v>3213</v>
      </c>
      <c r="I83" s="342" t="s">
        <v>52</v>
      </c>
      <c r="J83" s="342"/>
      <c r="K83" s="21" t="s">
        <v>53</v>
      </c>
      <c r="L83" s="292">
        <v>366263.04999999993</v>
      </c>
      <c r="M83" s="22"/>
      <c r="N83" s="23"/>
      <c r="O83" s="24"/>
    </row>
    <row r="84" spans="1:15" ht="59.1" customHeight="1" outlineLevel="1" x14ac:dyDescent="0.25">
      <c r="A84" s="18" t="s">
        <v>386</v>
      </c>
      <c r="B84" s="19" t="s">
        <v>436</v>
      </c>
      <c r="C84" s="19" t="s">
        <v>268</v>
      </c>
      <c r="D84" s="19" t="s">
        <v>341</v>
      </c>
      <c r="E84" s="20">
        <v>8310</v>
      </c>
      <c r="F84" s="341">
        <v>1395.65</v>
      </c>
      <c r="G84" s="341"/>
      <c r="H84" s="20">
        <v>3430</v>
      </c>
      <c r="I84" s="342" t="s">
        <v>52</v>
      </c>
      <c r="J84" s="342"/>
      <c r="K84" s="21" t="s">
        <v>53</v>
      </c>
      <c r="L84" s="292">
        <v>367658.69999999995</v>
      </c>
      <c r="M84" s="22"/>
      <c r="N84" s="23"/>
      <c r="O84" s="24"/>
    </row>
    <row r="85" spans="1:15" ht="59.1" customHeight="1" outlineLevel="1" x14ac:dyDescent="0.25">
      <c r="A85" s="18" t="s">
        <v>386</v>
      </c>
      <c r="B85" s="19" t="s">
        <v>436</v>
      </c>
      <c r="C85" s="19" t="s">
        <v>268</v>
      </c>
      <c r="D85" s="19" t="s">
        <v>341</v>
      </c>
      <c r="E85" s="20">
        <v>8310</v>
      </c>
      <c r="F85" s="341">
        <v>1095.3699999999999</v>
      </c>
      <c r="G85" s="341"/>
      <c r="H85" s="20">
        <v>3430</v>
      </c>
      <c r="I85" s="342" t="s">
        <v>52</v>
      </c>
      <c r="J85" s="342"/>
      <c r="K85" s="21" t="s">
        <v>53</v>
      </c>
      <c r="L85" s="292">
        <v>368754.06999999995</v>
      </c>
      <c r="M85" s="22"/>
      <c r="N85" s="23"/>
      <c r="O85" s="24"/>
    </row>
    <row r="86" spans="1:15" ht="59.1" customHeight="1" outlineLevel="1" x14ac:dyDescent="0.25">
      <c r="A86" s="18" t="s">
        <v>386</v>
      </c>
      <c r="B86" s="19" t="s">
        <v>436</v>
      </c>
      <c r="C86" s="19" t="s">
        <v>268</v>
      </c>
      <c r="D86" s="19" t="s">
        <v>341</v>
      </c>
      <c r="E86" s="20">
        <v>8310</v>
      </c>
      <c r="F86" s="346">
        <v>384.8</v>
      </c>
      <c r="G86" s="346"/>
      <c r="H86" s="20">
        <v>3430</v>
      </c>
      <c r="I86" s="342" t="s">
        <v>52</v>
      </c>
      <c r="J86" s="342"/>
      <c r="K86" s="21" t="s">
        <v>53</v>
      </c>
      <c r="L86" s="292">
        <v>369138.86999999994</v>
      </c>
      <c r="M86" s="22"/>
      <c r="N86" s="23"/>
      <c r="O86" s="24"/>
    </row>
    <row r="87" spans="1:15" ht="59.1" customHeight="1" outlineLevel="1" x14ac:dyDescent="0.25">
      <c r="A87" s="18" t="s">
        <v>388</v>
      </c>
      <c r="B87" s="19" t="s">
        <v>437</v>
      </c>
      <c r="C87" s="19" t="s">
        <v>268</v>
      </c>
      <c r="D87" s="19" t="s">
        <v>341</v>
      </c>
      <c r="E87" s="20">
        <v>8310</v>
      </c>
      <c r="F87" s="346">
        <v>288</v>
      </c>
      <c r="G87" s="346"/>
      <c r="H87" s="20">
        <v>3213</v>
      </c>
      <c r="I87" s="342" t="s">
        <v>52</v>
      </c>
      <c r="J87" s="342"/>
      <c r="K87" s="21" t="s">
        <v>53</v>
      </c>
      <c r="L87" s="292">
        <v>369426.86999999994</v>
      </c>
      <c r="M87" s="22"/>
      <c r="N87" s="23"/>
      <c r="O87" s="24"/>
    </row>
    <row r="88" spans="1:15" ht="59.1" customHeight="1" outlineLevel="1" x14ac:dyDescent="0.25">
      <c r="A88" s="18" t="s">
        <v>388</v>
      </c>
      <c r="B88" s="19" t="s">
        <v>437</v>
      </c>
      <c r="C88" s="19" t="s">
        <v>268</v>
      </c>
      <c r="D88" s="19" t="s">
        <v>341</v>
      </c>
      <c r="E88" s="20">
        <v>8310</v>
      </c>
      <c r="F88" s="341">
        <v>14848</v>
      </c>
      <c r="G88" s="341"/>
      <c r="H88" s="20">
        <v>3213</v>
      </c>
      <c r="I88" s="342" t="s">
        <v>52</v>
      </c>
      <c r="J88" s="342"/>
      <c r="K88" s="21" t="s">
        <v>53</v>
      </c>
      <c r="L88" s="292">
        <v>384274.86999999994</v>
      </c>
      <c r="M88" s="22"/>
      <c r="N88" s="23"/>
      <c r="O88" s="24"/>
    </row>
    <row r="89" spans="1:15" ht="59.1" customHeight="1" outlineLevel="1" x14ac:dyDescent="0.25">
      <c r="A89" s="18" t="s">
        <v>388</v>
      </c>
      <c r="B89" s="19" t="s">
        <v>437</v>
      </c>
      <c r="C89" s="19" t="s">
        <v>268</v>
      </c>
      <c r="D89" s="19" t="s">
        <v>341</v>
      </c>
      <c r="E89" s="20">
        <v>8310</v>
      </c>
      <c r="F89" s="341">
        <v>5408.66</v>
      </c>
      <c r="G89" s="341"/>
      <c r="H89" s="20">
        <v>3213</v>
      </c>
      <c r="I89" s="342" t="s">
        <v>52</v>
      </c>
      <c r="J89" s="342"/>
      <c r="K89" s="21" t="s">
        <v>53</v>
      </c>
      <c r="L89" s="292">
        <v>389683.52999999991</v>
      </c>
      <c r="M89" s="22"/>
      <c r="N89" s="23"/>
      <c r="O89" s="24"/>
    </row>
    <row r="90" spans="1:15" ht="59.1" customHeight="1" outlineLevel="1" x14ac:dyDescent="0.25">
      <c r="A90" s="18" t="s">
        <v>388</v>
      </c>
      <c r="B90" s="19" t="s">
        <v>437</v>
      </c>
      <c r="C90" s="19" t="s">
        <v>268</v>
      </c>
      <c r="D90" s="19" t="s">
        <v>341</v>
      </c>
      <c r="E90" s="20">
        <v>8310</v>
      </c>
      <c r="F90" s="346">
        <v>84</v>
      </c>
      <c r="G90" s="346"/>
      <c r="H90" s="20">
        <v>3213</v>
      </c>
      <c r="I90" s="342" t="s">
        <v>52</v>
      </c>
      <c r="J90" s="342"/>
      <c r="K90" s="21" t="s">
        <v>53</v>
      </c>
      <c r="L90" s="292">
        <v>389767.52999999991</v>
      </c>
      <c r="M90" s="22"/>
      <c r="N90" s="23"/>
      <c r="O90" s="24"/>
    </row>
    <row r="91" spans="1:15" ht="59.1" customHeight="1" outlineLevel="1" x14ac:dyDescent="0.25">
      <c r="A91" s="18" t="s">
        <v>388</v>
      </c>
      <c r="B91" s="19" t="s">
        <v>437</v>
      </c>
      <c r="C91" s="19" t="s">
        <v>268</v>
      </c>
      <c r="D91" s="19" t="s">
        <v>341</v>
      </c>
      <c r="E91" s="20">
        <v>8310</v>
      </c>
      <c r="F91" s="341">
        <v>9760.2999999999993</v>
      </c>
      <c r="G91" s="341"/>
      <c r="H91" s="20">
        <v>3430</v>
      </c>
      <c r="I91" s="342" t="s">
        <v>52</v>
      </c>
      <c r="J91" s="342"/>
      <c r="K91" s="21" t="s">
        <v>53</v>
      </c>
      <c r="L91" s="292">
        <v>399527.8299999999</v>
      </c>
      <c r="M91" s="22"/>
      <c r="N91" s="23"/>
      <c r="O91" s="24"/>
    </row>
    <row r="92" spans="1:15" ht="59.1" customHeight="1" outlineLevel="1" x14ac:dyDescent="0.25">
      <c r="A92" s="18" t="s">
        <v>388</v>
      </c>
      <c r="B92" s="19" t="s">
        <v>437</v>
      </c>
      <c r="C92" s="19" t="s">
        <v>268</v>
      </c>
      <c r="D92" s="19" t="s">
        <v>341</v>
      </c>
      <c r="E92" s="20">
        <v>8310</v>
      </c>
      <c r="F92" s="346">
        <v>370.02</v>
      </c>
      <c r="G92" s="346"/>
      <c r="H92" s="20">
        <v>3430</v>
      </c>
      <c r="I92" s="342" t="s">
        <v>52</v>
      </c>
      <c r="J92" s="342"/>
      <c r="K92" s="21" t="s">
        <v>53</v>
      </c>
      <c r="L92" s="292">
        <v>399897.84999999992</v>
      </c>
      <c r="M92" s="22"/>
      <c r="N92" s="23"/>
      <c r="O92" s="24"/>
    </row>
    <row r="93" spans="1:15" ht="59.1" customHeight="1" outlineLevel="1" x14ac:dyDescent="0.25">
      <c r="A93" s="18" t="s">
        <v>388</v>
      </c>
      <c r="B93" s="19" t="s">
        <v>438</v>
      </c>
      <c r="C93" s="19" t="s">
        <v>268</v>
      </c>
      <c r="D93" s="19" t="s">
        <v>341</v>
      </c>
      <c r="E93" s="20">
        <v>8310</v>
      </c>
      <c r="F93" s="341">
        <v>14037</v>
      </c>
      <c r="G93" s="341"/>
      <c r="H93" s="20">
        <v>3213</v>
      </c>
      <c r="I93" s="342" t="s">
        <v>52</v>
      </c>
      <c r="J93" s="342"/>
      <c r="K93" s="21" t="s">
        <v>53</v>
      </c>
      <c r="L93" s="292">
        <v>413934.84999999992</v>
      </c>
      <c r="M93" s="22"/>
      <c r="N93" s="23"/>
      <c r="O93" s="24"/>
    </row>
    <row r="94" spans="1:15" ht="59.1" customHeight="1" outlineLevel="1" x14ac:dyDescent="0.25">
      <c r="A94" s="18" t="s">
        <v>388</v>
      </c>
      <c r="B94" s="19" t="s">
        <v>438</v>
      </c>
      <c r="C94" s="19" t="s">
        <v>268</v>
      </c>
      <c r="D94" s="19" t="s">
        <v>341</v>
      </c>
      <c r="E94" s="20">
        <v>8310</v>
      </c>
      <c r="F94" s="346">
        <v>252</v>
      </c>
      <c r="G94" s="346"/>
      <c r="H94" s="20">
        <v>3213</v>
      </c>
      <c r="I94" s="342" t="s">
        <v>52</v>
      </c>
      <c r="J94" s="342"/>
      <c r="K94" s="21" t="s">
        <v>53</v>
      </c>
      <c r="L94" s="292">
        <v>414186.84999999992</v>
      </c>
      <c r="M94" s="22"/>
      <c r="N94" s="23"/>
      <c r="O94" s="24"/>
    </row>
    <row r="95" spans="1:15" ht="59.1" customHeight="1" outlineLevel="1" x14ac:dyDescent="0.25">
      <c r="A95" s="18" t="s">
        <v>388</v>
      </c>
      <c r="B95" s="19" t="s">
        <v>438</v>
      </c>
      <c r="C95" s="19" t="s">
        <v>268</v>
      </c>
      <c r="D95" s="19" t="s">
        <v>341</v>
      </c>
      <c r="E95" s="20">
        <v>8310</v>
      </c>
      <c r="F95" s="341">
        <v>1662.17</v>
      </c>
      <c r="G95" s="341"/>
      <c r="H95" s="20">
        <v>3430</v>
      </c>
      <c r="I95" s="342" t="s">
        <v>52</v>
      </c>
      <c r="J95" s="342"/>
      <c r="K95" s="21" t="s">
        <v>53</v>
      </c>
      <c r="L95" s="292">
        <v>415849.0199999999</v>
      </c>
      <c r="M95" s="22"/>
      <c r="N95" s="23"/>
      <c r="O95" s="24"/>
    </row>
    <row r="96" spans="1:15" ht="59.1" customHeight="1" outlineLevel="1" x14ac:dyDescent="0.25">
      <c r="A96" s="18" t="s">
        <v>416</v>
      </c>
      <c r="B96" s="19" t="s">
        <v>439</v>
      </c>
      <c r="C96" s="19" t="s">
        <v>268</v>
      </c>
      <c r="D96" s="19" t="s">
        <v>341</v>
      </c>
      <c r="E96" s="20">
        <v>8310</v>
      </c>
      <c r="F96" s="341">
        <v>8022.7</v>
      </c>
      <c r="G96" s="341"/>
      <c r="H96" s="20">
        <v>3213</v>
      </c>
      <c r="I96" s="342" t="s">
        <v>52</v>
      </c>
      <c r="J96" s="342"/>
      <c r="K96" s="21" t="s">
        <v>53</v>
      </c>
      <c r="L96" s="292">
        <v>423871.71999999991</v>
      </c>
      <c r="M96" s="22"/>
      <c r="N96" s="23"/>
      <c r="O96" s="24"/>
    </row>
    <row r="97" spans="1:15" ht="59.1" customHeight="1" outlineLevel="1" x14ac:dyDescent="0.25">
      <c r="A97" s="18" t="s">
        <v>416</v>
      </c>
      <c r="B97" s="19" t="s">
        <v>439</v>
      </c>
      <c r="C97" s="19" t="s">
        <v>268</v>
      </c>
      <c r="D97" s="19" t="s">
        <v>341</v>
      </c>
      <c r="E97" s="20">
        <v>8310</v>
      </c>
      <c r="F97" s="346">
        <v>180.01</v>
      </c>
      <c r="G97" s="346"/>
      <c r="H97" s="20">
        <v>3213</v>
      </c>
      <c r="I97" s="342" t="s">
        <v>52</v>
      </c>
      <c r="J97" s="342"/>
      <c r="K97" s="21" t="s">
        <v>53</v>
      </c>
      <c r="L97" s="292">
        <v>424051.72999999992</v>
      </c>
      <c r="M97" s="22"/>
      <c r="N97" s="23"/>
      <c r="O97" s="24"/>
    </row>
    <row r="98" spans="1:15" ht="59.1" customHeight="1" outlineLevel="1" x14ac:dyDescent="0.25">
      <c r="A98" s="18" t="s">
        <v>416</v>
      </c>
      <c r="B98" s="19" t="s">
        <v>439</v>
      </c>
      <c r="C98" s="19" t="s">
        <v>268</v>
      </c>
      <c r="D98" s="19" t="s">
        <v>341</v>
      </c>
      <c r="E98" s="20">
        <v>8310</v>
      </c>
      <c r="F98" s="341">
        <v>2769.1</v>
      </c>
      <c r="G98" s="341"/>
      <c r="H98" s="20">
        <v>3213</v>
      </c>
      <c r="I98" s="342" t="s">
        <v>52</v>
      </c>
      <c r="J98" s="342"/>
      <c r="K98" s="21" t="s">
        <v>53</v>
      </c>
      <c r="L98" s="292">
        <v>426820.8299999999</v>
      </c>
      <c r="M98" s="22"/>
      <c r="N98" s="23"/>
      <c r="O98" s="24"/>
    </row>
    <row r="99" spans="1:15" ht="59.1" customHeight="1" outlineLevel="1" x14ac:dyDescent="0.25">
      <c r="A99" s="18" t="s">
        <v>416</v>
      </c>
      <c r="B99" s="19" t="s">
        <v>439</v>
      </c>
      <c r="C99" s="19" t="s">
        <v>268</v>
      </c>
      <c r="D99" s="19" t="s">
        <v>341</v>
      </c>
      <c r="E99" s="20">
        <v>8310</v>
      </c>
      <c r="F99" s="346">
        <v>276.01</v>
      </c>
      <c r="G99" s="346"/>
      <c r="H99" s="20">
        <v>3213</v>
      </c>
      <c r="I99" s="342" t="s">
        <v>52</v>
      </c>
      <c r="J99" s="342"/>
      <c r="K99" s="21" t="s">
        <v>53</v>
      </c>
      <c r="L99" s="292">
        <v>427096.83999999991</v>
      </c>
      <c r="M99" s="22"/>
      <c r="N99" s="23"/>
      <c r="O99" s="24"/>
    </row>
    <row r="100" spans="1:15" ht="59.1" customHeight="1" outlineLevel="1" x14ac:dyDescent="0.25">
      <c r="A100" s="18" t="s">
        <v>416</v>
      </c>
      <c r="B100" s="19" t="s">
        <v>439</v>
      </c>
      <c r="C100" s="19" t="s">
        <v>268</v>
      </c>
      <c r="D100" s="19" t="s">
        <v>341</v>
      </c>
      <c r="E100" s="20">
        <v>8310</v>
      </c>
      <c r="F100" s="341">
        <v>4431.6899999999996</v>
      </c>
      <c r="G100" s="341"/>
      <c r="H100" s="20">
        <v>3213</v>
      </c>
      <c r="I100" s="342" t="s">
        <v>52</v>
      </c>
      <c r="J100" s="342"/>
      <c r="K100" s="21" t="s">
        <v>53</v>
      </c>
      <c r="L100" s="292">
        <v>431528.52999999991</v>
      </c>
      <c r="M100" s="22"/>
      <c r="N100" s="23"/>
      <c r="O100" s="24"/>
    </row>
    <row r="101" spans="1:15" ht="59.1" customHeight="1" outlineLevel="1" x14ac:dyDescent="0.25">
      <c r="A101" s="18" t="s">
        <v>416</v>
      </c>
      <c r="B101" s="19" t="s">
        <v>439</v>
      </c>
      <c r="C101" s="19" t="s">
        <v>268</v>
      </c>
      <c r="D101" s="19" t="s">
        <v>341</v>
      </c>
      <c r="E101" s="20">
        <v>8310</v>
      </c>
      <c r="F101" s="346">
        <v>970.71</v>
      </c>
      <c r="G101" s="346"/>
      <c r="H101" s="20">
        <v>3430</v>
      </c>
      <c r="I101" s="342" t="s">
        <v>52</v>
      </c>
      <c r="J101" s="342"/>
      <c r="K101" s="21" t="s">
        <v>53</v>
      </c>
      <c r="L101" s="292">
        <v>432499.23999999993</v>
      </c>
      <c r="M101" s="22"/>
      <c r="N101" s="23"/>
      <c r="O101" s="24"/>
    </row>
    <row r="102" spans="1:15" ht="59.1" customHeight="1" outlineLevel="1" x14ac:dyDescent="0.25">
      <c r="A102" s="18" t="s">
        <v>416</v>
      </c>
      <c r="B102" s="19" t="s">
        <v>439</v>
      </c>
      <c r="C102" s="19" t="s">
        <v>268</v>
      </c>
      <c r="D102" s="19" t="s">
        <v>341</v>
      </c>
      <c r="E102" s="20">
        <v>8310</v>
      </c>
      <c r="F102" s="346">
        <v>499.91</v>
      </c>
      <c r="G102" s="346"/>
      <c r="H102" s="20">
        <v>3430</v>
      </c>
      <c r="I102" s="342" t="s">
        <v>52</v>
      </c>
      <c r="J102" s="342"/>
      <c r="K102" s="21" t="s">
        <v>53</v>
      </c>
      <c r="L102" s="292">
        <v>432999.14999999991</v>
      </c>
      <c r="M102" s="22"/>
      <c r="N102" s="23"/>
      <c r="O102" s="24"/>
    </row>
    <row r="103" spans="1:15" ht="59.1" customHeight="1" outlineLevel="1" x14ac:dyDescent="0.25">
      <c r="A103" s="18" t="s">
        <v>416</v>
      </c>
      <c r="B103" s="19" t="s">
        <v>440</v>
      </c>
      <c r="C103" s="19" t="s">
        <v>268</v>
      </c>
      <c r="D103" s="19" t="s">
        <v>341</v>
      </c>
      <c r="E103" s="20">
        <v>8310</v>
      </c>
      <c r="F103" s="346">
        <v>239.99</v>
      </c>
      <c r="G103" s="346"/>
      <c r="H103" s="20">
        <v>3213</v>
      </c>
      <c r="I103" s="342" t="s">
        <v>52</v>
      </c>
      <c r="J103" s="342"/>
      <c r="K103" s="21" t="s">
        <v>53</v>
      </c>
      <c r="L103" s="292">
        <v>433239.1399999999</v>
      </c>
      <c r="M103" s="22"/>
      <c r="N103" s="23"/>
      <c r="O103" s="24"/>
    </row>
    <row r="104" spans="1:15" ht="59.1" customHeight="1" outlineLevel="1" x14ac:dyDescent="0.25">
      <c r="A104" s="18" t="s">
        <v>416</v>
      </c>
      <c r="B104" s="19" t="s">
        <v>440</v>
      </c>
      <c r="C104" s="19" t="s">
        <v>268</v>
      </c>
      <c r="D104" s="19" t="s">
        <v>341</v>
      </c>
      <c r="E104" s="20">
        <v>8310</v>
      </c>
      <c r="F104" s="341">
        <v>13632.01</v>
      </c>
      <c r="G104" s="341"/>
      <c r="H104" s="20">
        <v>3213</v>
      </c>
      <c r="I104" s="342" t="s">
        <v>52</v>
      </c>
      <c r="J104" s="342"/>
      <c r="K104" s="21" t="s">
        <v>53</v>
      </c>
      <c r="L104" s="292">
        <v>446871.14999999991</v>
      </c>
      <c r="M104" s="22"/>
      <c r="N104" s="23"/>
      <c r="O104" s="24"/>
    </row>
    <row r="105" spans="1:15" ht="59.1" customHeight="1" outlineLevel="1" x14ac:dyDescent="0.25">
      <c r="A105" s="18" t="s">
        <v>416</v>
      </c>
      <c r="B105" s="19" t="s">
        <v>440</v>
      </c>
      <c r="C105" s="19" t="s">
        <v>268</v>
      </c>
      <c r="D105" s="19" t="s">
        <v>341</v>
      </c>
      <c r="E105" s="20">
        <v>8310</v>
      </c>
      <c r="F105" s="341">
        <v>1613.23</v>
      </c>
      <c r="G105" s="341"/>
      <c r="H105" s="20">
        <v>3430</v>
      </c>
      <c r="I105" s="342" t="s">
        <v>52</v>
      </c>
      <c r="J105" s="342"/>
      <c r="K105" s="21" t="s">
        <v>53</v>
      </c>
      <c r="L105" s="292">
        <v>448484.37999999989</v>
      </c>
      <c r="M105" s="22"/>
      <c r="N105" s="23"/>
      <c r="O105" s="24"/>
    </row>
    <row r="106" spans="1:15" ht="59.1" customHeight="1" outlineLevel="1" x14ac:dyDescent="0.25">
      <c r="A106" s="18" t="s">
        <v>418</v>
      </c>
      <c r="B106" s="19" t="s">
        <v>441</v>
      </c>
      <c r="C106" s="19" t="s">
        <v>268</v>
      </c>
      <c r="D106" s="19" t="s">
        <v>341</v>
      </c>
      <c r="E106" s="20">
        <v>8310</v>
      </c>
      <c r="F106" s="341">
        <v>14195.64</v>
      </c>
      <c r="G106" s="341"/>
      <c r="H106" s="20">
        <v>3213</v>
      </c>
      <c r="I106" s="342" t="s">
        <v>52</v>
      </c>
      <c r="J106" s="342"/>
      <c r="K106" s="21" t="s">
        <v>53</v>
      </c>
      <c r="L106" s="292">
        <v>462680.0199999999</v>
      </c>
      <c r="M106" s="22"/>
      <c r="N106" s="23"/>
      <c r="O106" s="24"/>
    </row>
    <row r="107" spans="1:15" ht="59.1" customHeight="1" outlineLevel="1" x14ac:dyDescent="0.25">
      <c r="A107" s="18" t="s">
        <v>418</v>
      </c>
      <c r="B107" s="19" t="s">
        <v>441</v>
      </c>
      <c r="C107" s="19" t="s">
        <v>268</v>
      </c>
      <c r="D107" s="19" t="s">
        <v>341</v>
      </c>
      <c r="E107" s="20">
        <v>8310</v>
      </c>
      <c r="F107" s="346">
        <v>212.65</v>
      </c>
      <c r="G107" s="346"/>
      <c r="H107" s="20">
        <v>3213</v>
      </c>
      <c r="I107" s="342" t="s">
        <v>52</v>
      </c>
      <c r="J107" s="342"/>
      <c r="K107" s="21" t="s">
        <v>53</v>
      </c>
      <c r="L107" s="292">
        <v>462892.66999999993</v>
      </c>
      <c r="M107" s="22"/>
      <c r="N107" s="23"/>
      <c r="O107" s="24"/>
    </row>
    <row r="108" spans="1:15" ht="59.1" customHeight="1" outlineLevel="1" x14ac:dyDescent="0.25">
      <c r="A108" s="18" t="s">
        <v>418</v>
      </c>
      <c r="B108" s="19" t="s">
        <v>441</v>
      </c>
      <c r="C108" s="19" t="s">
        <v>268</v>
      </c>
      <c r="D108" s="19" t="s">
        <v>341</v>
      </c>
      <c r="E108" s="20">
        <v>8310</v>
      </c>
      <c r="F108" s="346">
        <v>156</v>
      </c>
      <c r="G108" s="346"/>
      <c r="H108" s="20">
        <v>3213</v>
      </c>
      <c r="I108" s="342" t="s">
        <v>52</v>
      </c>
      <c r="J108" s="342"/>
      <c r="K108" s="21" t="s">
        <v>53</v>
      </c>
      <c r="L108" s="292">
        <v>463048.66999999993</v>
      </c>
      <c r="M108" s="22"/>
      <c r="N108" s="23"/>
      <c r="O108" s="24"/>
    </row>
    <row r="109" spans="1:15" ht="59.1" customHeight="1" outlineLevel="1" x14ac:dyDescent="0.25">
      <c r="A109" s="18" t="s">
        <v>418</v>
      </c>
      <c r="B109" s="19" t="s">
        <v>441</v>
      </c>
      <c r="C109" s="19" t="s">
        <v>268</v>
      </c>
      <c r="D109" s="19" t="s">
        <v>341</v>
      </c>
      <c r="E109" s="20">
        <v>8310</v>
      </c>
      <c r="F109" s="346">
        <v>276.01</v>
      </c>
      <c r="G109" s="346"/>
      <c r="H109" s="20">
        <v>3213</v>
      </c>
      <c r="I109" s="342" t="s">
        <v>52</v>
      </c>
      <c r="J109" s="342"/>
      <c r="K109" s="21" t="s">
        <v>53</v>
      </c>
      <c r="L109" s="292">
        <v>463324.67999999993</v>
      </c>
      <c r="M109" s="22"/>
      <c r="N109" s="23"/>
      <c r="O109" s="24"/>
    </row>
    <row r="110" spans="1:15" ht="59.1" customHeight="1" outlineLevel="1" x14ac:dyDescent="0.25">
      <c r="A110" s="18" t="s">
        <v>418</v>
      </c>
      <c r="B110" s="19" t="s">
        <v>441</v>
      </c>
      <c r="C110" s="19" t="s">
        <v>268</v>
      </c>
      <c r="D110" s="19" t="s">
        <v>341</v>
      </c>
      <c r="E110" s="20">
        <v>8310</v>
      </c>
      <c r="F110" s="341">
        <v>15675.39</v>
      </c>
      <c r="G110" s="341"/>
      <c r="H110" s="20">
        <v>3213</v>
      </c>
      <c r="I110" s="342" t="s">
        <v>52</v>
      </c>
      <c r="J110" s="342"/>
      <c r="K110" s="21" t="s">
        <v>53</v>
      </c>
      <c r="L110" s="292">
        <v>479000.06999999995</v>
      </c>
      <c r="M110" s="22"/>
      <c r="N110" s="23"/>
      <c r="O110" s="24"/>
    </row>
    <row r="111" spans="1:15" ht="59.1" customHeight="1" outlineLevel="1" x14ac:dyDescent="0.25">
      <c r="A111" s="18" t="s">
        <v>418</v>
      </c>
      <c r="B111" s="19" t="s">
        <v>441</v>
      </c>
      <c r="C111" s="19" t="s">
        <v>268</v>
      </c>
      <c r="D111" s="19" t="s">
        <v>341</v>
      </c>
      <c r="E111" s="20">
        <v>8310</v>
      </c>
      <c r="F111" s="341">
        <v>3106.09</v>
      </c>
      <c r="G111" s="341"/>
      <c r="H111" s="20">
        <v>3430</v>
      </c>
      <c r="I111" s="342" t="s">
        <v>52</v>
      </c>
      <c r="J111" s="342"/>
      <c r="K111" s="21" t="s">
        <v>53</v>
      </c>
      <c r="L111" s="292">
        <v>482106.16</v>
      </c>
      <c r="M111" s="22"/>
      <c r="N111" s="23"/>
      <c r="O111" s="24"/>
    </row>
    <row r="112" spans="1:15" ht="59.1" customHeight="1" outlineLevel="1" x14ac:dyDescent="0.25">
      <c r="A112" s="18" t="s">
        <v>418</v>
      </c>
      <c r="B112" s="19" t="s">
        <v>441</v>
      </c>
      <c r="C112" s="19" t="s">
        <v>268</v>
      </c>
      <c r="D112" s="19" t="s">
        <v>341</v>
      </c>
      <c r="E112" s="20">
        <v>8310</v>
      </c>
      <c r="F112" s="341">
        <v>2213.5100000000002</v>
      </c>
      <c r="G112" s="341"/>
      <c r="H112" s="20">
        <v>3430</v>
      </c>
      <c r="I112" s="342" t="s">
        <v>52</v>
      </c>
      <c r="J112" s="342"/>
      <c r="K112" s="21" t="s">
        <v>53</v>
      </c>
      <c r="L112" s="292">
        <v>484319.67</v>
      </c>
      <c r="M112" s="22"/>
      <c r="N112" s="23"/>
      <c r="O112" s="24"/>
    </row>
    <row r="113" spans="1:15" ht="59.1" customHeight="1" outlineLevel="1" x14ac:dyDescent="0.25">
      <c r="A113" s="18" t="s">
        <v>418</v>
      </c>
      <c r="B113" s="19" t="s">
        <v>441</v>
      </c>
      <c r="C113" s="19" t="s">
        <v>268</v>
      </c>
      <c r="D113" s="19" t="s">
        <v>341</v>
      </c>
      <c r="E113" s="20">
        <v>8310</v>
      </c>
      <c r="F113" s="341">
        <v>3860.38</v>
      </c>
      <c r="G113" s="341"/>
      <c r="H113" s="20">
        <v>3430</v>
      </c>
      <c r="I113" s="342" t="s">
        <v>52</v>
      </c>
      <c r="J113" s="342"/>
      <c r="K113" s="21" t="s">
        <v>53</v>
      </c>
      <c r="L113" s="292">
        <v>488180.05</v>
      </c>
      <c r="M113" s="22"/>
      <c r="N113" s="23"/>
      <c r="O113" s="24"/>
    </row>
    <row r="114" spans="1:15" ht="12" customHeight="1" x14ac:dyDescent="0.25">
      <c r="A114" s="332" t="s">
        <v>54</v>
      </c>
      <c r="B114" s="332"/>
      <c r="C114" s="332"/>
      <c r="D114" s="332"/>
      <c r="E114" s="347">
        <v>488180.05</v>
      </c>
      <c r="F114" s="347"/>
      <c r="G114" s="347"/>
      <c r="H114" s="348">
        <v>0</v>
      </c>
      <c r="I114" s="348"/>
      <c r="J114" s="348"/>
      <c r="K114" s="14" t="s">
        <v>53</v>
      </c>
      <c r="L114" s="256">
        <v>488180.05</v>
      </c>
      <c r="M114" s="16"/>
      <c r="N114" s="17">
        <v>0</v>
      </c>
    </row>
    <row r="116" spans="1:15" ht="11.45" customHeight="1" x14ac:dyDescent="0.25">
      <c r="L116" s="295"/>
    </row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</sheetData>
  <mergeCells count="227">
    <mergeCell ref="A114:D114"/>
    <mergeCell ref="E114:G114"/>
    <mergeCell ref="H114:J114"/>
    <mergeCell ref="F113:G113"/>
    <mergeCell ref="I113:J113"/>
    <mergeCell ref="F108:G108"/>
    <mergeCell ref="I108:J108"/>
    <mergeCell ref="F109:G109"/>
    <mergeCell ref="I109:J109"/>
    <mergeCell ref="F110:G110"/>
    <mergeCell ref="I110:J110"/>
    <mergeCell ref="F111:G111"/>
    <mergeCell ref="I111:J111"/>
    <mergeCell ref="F112:G112"/>
    <mergeCell ref="I112:J112"/>
    <mergeCell ref="F103:G103"/>
    <mergeCell ref="I103:J103"/>
    <mergeCell ref="F104:G104"/>
    <mergeCell ref="I104:J104"/>
    <mergeCell ref="F105:G105"/>
    <mergeCell ref="I105:J105"/>
    <mergeCell ref="F106:G106"/>
    <mergeCell ref="I106:J106"/>
    <mergeCell ref="F107:G107"/>
    <mergeCell ref="I107:J107"/>
    <mergeCell ref="F98:G98"/>
    <mergeCell ref="I98:J98"/>
    <mergeCell ref="F99:G99"/>
    <mergeCell ref="I99:J99"/>
    <mergeCell ref="F100:G100"/>
    <mergeCell ref="I100:J100"/>
    <mergeCell ref="F101:G101"/>
    <mergeCell ref="I101:J101"/>
    <mergeCell ref="F102:G102"/>
    <mergeCell ref="I102:J102"/>
    <mergeCell ref="F93:G93"/>
    <mergeCell ref="I93:J93"/>
    <mergeCell ref="F94:G94"/>
    <mergeCell ref="I94:J94"/>
    <mergeCell ref="F95:G95"/>
    <mergeCell ref="I95:J95"/>
    <mergeCell ref="F96:G96"/>
    <mergeCell ref="I96:J96"/>
    <mergeCell ref="F97:G97"/>
    <mergeCell ref="I97:J97"/>
    <mergeCell ref="F88:G88"/>
    <mergeCell ref="I88:J88"/>
    <mergeCell ref="F89:G89"/>
    <mergeCell ref="I89:J89"/>
    <mergeCell ref="F90:G90"/>
    <mergeCell ref="I90:J90"/>
    <mergeCell ref="F91:G91"/>
    <mergeCell ref="I91:J91"/>
    <mergeCell ref="F92:G92"/>
    <mergeCell ref="I92:J92"/>
    <mergeCell ref="F83:G83"/>
    <mergeCell ref="I83:J83"/>
    <mergeCell ref="F84:G84"/>
    <mergeCell ref="I84:J84"/>
    <mergeCell ref="F85:G85"/>
    <mergeCell ref="I85:J85"/>
    <mergeCell ref="F86:G86"/>
    <mergeCell ref="I86:J86"/>
    <mergeCell ref="F87:G87"/>
    <mergeCell ref="I87:J87"/>
    <mergeCell ref="F78:G78"/>
    <mergeCell ref="I78:J78"/>
    <mergeCell ref="F79:G79"/>
    <mergeCell ref="I79:J79"/>
    <mergeCell ref="F80:G80"/>
    <mergeCell ref="I80:J80"/>
    <mergeCell ref="F81:G81"/>
    <mergeCell ref="I81:J81"/>
    <mergeCell ref="F82:G82"/>
    <mergeCell ref="I82:J82"/>
    <mergeCell ref="F73:G73"/>
    <mergeCell ref="I73:J73"/>
    <mergeCell ref="F74:G74"/>
    <mergeCell ref="I74:J74"/>
    <mergeCell ref="F75:G75"/>
    <mergeCell ref="I75:J75"/>
    <mergeCell ref="F76:G76"/>
    <mergeCell ref="I76:J76"/>
    <mergeCell ref="F77:G77"/>
    <mergeCell ref="I77:J77"/>
    <mergeCell ref="F71:G71"/>
    <mergeCell ref="I71:J71"/>
    <mergeCell ref="F72:G72"/>
    <mergeCell ref="I72:J72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2:G32"/>
    <mergeCell ref="I32:J32"/>
    <mergeCell ref="F29:G29"/>
    <mergeCell ref="I29:J29"/>
    <mergeCell ref="F30:G30"/>
    <mergeCell ref="I30:J30"/>
    <mergeCell ref="F31:G31"/>
    <mergeCell ref="I31:J31"/>
    <mergeCell ref="F28:G28"/>
    <mergeCell ref="I28:J28"/>
    <mergeCell ref="F35:G35"/>
    <mergeCell ref="I35:J35"/>
    <mergeCell ref="F36:G36"/>
    <mergeCell ref="I36:J36"/>
    <mergeCell ref="F37:G37"/>
    <mergeCell ref="I37:J37"/>
    <mergeCell ref="F33:G33"/>
    <mergeCell ref="I33:J33"/>
    <mergeCell ref="F34:G34"/>
    <mergeCell ref="I34:J34"/>
    <mergeCell ref="I17:J17"/>
    <mergeCell ref="F18:G18"/>
    <mergeCell ref="I18:J18"/>
    <mergeCell ref="F19:G19"/>
    <mergeCell ref="I19:J19"/>
    <mergeCell ref="F26:G26"/>
    <mergeCell ref="I26:J26"/>
    <mergeCell ref="F27:G27"/>
    <mergeCell ref="I27:J27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исп. сметы</vt:lpstr>
      <vt:lpstr>ФЭП</vt:lpstr>
      <vt:lpstr>утв.смета с 01.01.24г</vt:lpstr>
      <vt:lpstr>материалы</vt:lpstr>
      <vt:lpstr>зарплата</vt:lpstr>
      <vt:lpstr>соц.налог</vt:lpstr>
      <vt:lpstr>соц.отч</vt:lpstr>
      <vt:lpstr>ОПВР</vt:lpstr>
      <vt:lpstr>осмс
</vt:lpstr>
      <vt:lpstr>аморт</vt:lpstr>
      <vt:lpstr>тр.усл.неэл.</vt:lpstr>
      <vt:lpstr>ОТ и ТБ сп.одж.</vt:lpstr>
      <vt:lpstr>ОТ и ТБ медосм</vt:lpstr>
      <vt:lpstr>ОТ и ТБ спецмолоко</vt:lpstr>
      <vt:lpstr>общцех</vt:lpstr>
      <vt:lpstr>общцех расш</vt:lpstr>
      <vt:lpstr>общезав.</vt:lpstr>
      <vt:lpstr>общез.расшФОТ</vt:lpstr>
      <vt:lpstr>общез.расшППС</vt:lpstr>
      <vt:lpstr>Налоговые плат</vt:lpstr>
      <vt:lpstr>Доход</vt:lpstr>
      <vt:lpstr>'исп. сметы'!Заголовки_для_печати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С. В.</dc:creator>
  <cp:lastModifiedBy>Грибиниченко И.В.</cp:lastModifiedBy>
  <cp:lastPrinted>2025-03-14T05:33:53Z</cp:lastPrinted>
  <dcterms:created xsi:type="dcterms:W3CDTF">2018-07-19T09:02:58Z</dcterms:created>
  <dcterms:modified xsi:type="dcterms:W3CDTF">2025-03-14T06:18:00Z</dcterms:modified>
</cp:coreProperties>
</file>